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4.xml" ContentType="application/vnd.ms-excel.controlproperties+xml"/>
  <Override PartName="/xl/drawings/drawing10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11.xml" ContentType="application/vnd.openxmlformats-officedocument.drawing+xml"/>
  <Override PartName="/xl/ctrlProps/ctrlProp8.xml" ContentType="application/vnd.ms-excel.controlproperties+xml"/>
  <Override PartName="/xl/drawings/drawing12.xml" ContentType="application/vnd.openxmlformats-officedocument.drawing+xml"/>
  <Override PartName="/xl/ctrlProps/ctrlProp9.xml" ContentType="application/vnd.ms-excel.controlproperties+xml"/>
  <Override PartName="/xl/drawings/drawing13.xml" ContentType="application/vnd.openxmlformats-officedocument.drawing+xml"/>
  <Override PartName="/xl/ctrlProps/ctrlProp10.xml" ContentType="application/vnd.ms-excel.controlproperties+xml"/>
  <Override PartName="/xl/drawings/drawing14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15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D:\BUKU2018\TEXT\TEXT\"/>
    </mc:Choice>
  </mc:AlternateContent>
  <bookViews>
    <workbookView xWindow="0" yWindow="0" windowWidth="20490" windowHeight="7365" tabRatio="663" firstSheet="22" activeTab="30"/>
  </bookViews>
  <sheets>
    <sheet name="KASUS1" sheetId="37" r:id="rId1"/>
    <sheet name="KASUS2" sheetId="24" r:id="rId2"/>
    <sheet name="KASUS3" sheetId="30" r:id="rId3"/>
    <sheet name="KASUS4" sheetId="31" r:id="rId4"/>
    <sheet name="KASUS5" sheetId="25" r:id="rId5"/>
    <sheet name="KASUS6" sheetId="26" r:id="rId6"/>
    <sheet name="KASUS7" sheetId="27" r:id="rId7"/>
    <sheet name="KASUS8" sheetId="28" r:id="rId8"/>
    <sheet name="KASUS9" sheetId="1" r:id="rId9"/>
    <sheet name="KASUS10" sheetId="2" r:id="rId10"/>
    <sheet name="KASUS11" sheetId="29" r:id="rId11"/>
    <sheet name="KASUS12" sheetId="3" r:id="rId12"/>
    <sheet name="KASUS13" sheetId="15" r:id="rId13"/>
    <sheet name="KASUS14" sheetId="21" r:id="rId14"/>
    <sheet name="KASUS15" sheetId="18" r:id="rId15"/>
    <sheet name="KASUS16" sheetId="5" r:id="rId16"/>
    <sheet name="KASUS17" sheetId="7" r:id="rId17"/>
    <sheet name="KASUS18" sheetId="6" r:id="rId18"/>
    <sheet name="KASUS19" sheetId="39" r:id="rId19"/>
    <sheet name="KASUS20" sheetId="8" r:id="rId20"/>
    <sheet name="KASUS21" sheetId="9" r:id="rId21"/>
    <sheet name="KASUS22" sheetId="10" r:id="rId22"/>
    <sheet name="KASUS23" sheetId="11" r:id="rId23"/>
    <sheet name="KASUS24" sheetId="19" r:id="rId24"/>
    <sheet name="KASUS25" sheetId="40" r:id="rId25"/>
    <sheet name="KASUS26" sheetId="12" r:id="rId26"/>
    <sheet name="KASUS27" sheetId="13" r:id="rId27"/>
    <sheet name="KASUS28" sheetId="20" r:id="rId28"/>
    <sheet name="KASUS29" sheetId="23" r:id="rId29"/>
    <sheet name="KASUS30" sheetId="36" r:id="rId30"/>
    <sheet name="KASUS31" sheetId="33" r:id="rId31"/>
  </sheets>
  <externalReferences>
    <externalReference r:id="rId32"/>
    <externalReference r:id="rId33"/>
  </externalReferences>
  <definedNames>
    <definedName name="__IntlFixup" hidden="1">TRUE</definedName>
    <definedName name="AccessDatabase" hidden="1">"C:\My Documents\MAUI MALL1.mdb"</definedName>
    <definedName name="ACwvu.CapersView." localSheetId="12" hidden="1">[1]MASTER!#REF!</definedName>
    <definedName name="ACwvu.CapersView." localSheetId="18" hidden="1">[1]MASTER!#REF!</definedName>
    <definedName name="ACwvu.CapersView." localSheetId="23" hidden="1">[1]MASTER!#REF!</definedName>
    <definedName name="ACwvu.CapersView." localSheetId="24" hidden="1">[1]MASTER!#REF!</definedName>
    <definedName name="ACwvu.CapersView." localSheetId="25" hidden="1">[1]MASTER!#REF!</definedName>
    <definedName name="ACwvu.CapersView." localSheetId="26" hidden="1">[1]MASTER!#REF!</definedName>
    <definedName name="ACwvu.CapersView." localSheetId="27" hidden="1">[1]MASTER!#REF!</definedName>
    <definedName name="ACwvu.CapersView." localSheetId="28" hidden="1">[1]MASTER!#REF!</definedName>
    <definedName name="ACwvu.CapersView." localSheetId="29" hidden="1">[1]MASTER!#REF!</definedName>
    <definedName name="ACwvu.CapersView." hidden="1">[1]MASTER!#REF!</definedName>
    <definedName name="ACwvu.Japan_Capers_Ed_Pub." localSheetId="12" hidden="1">#REF!</definedName>
    <definedName name="ACwvu.Japan_Capers_Ed_Pub." localSheetId="18" hidden="1">#REF!</definedName>
    <definedName name="ACwvu.Japan_Capers_Ed_Pub." localSheetId="23" hidden="1">#REF!</definedName>
    <definedName name="ACwvu.Japan_Capers_Ed_Pub." localSheetId="24" hidden="1">#REF!</definedName>
    <definedName name="ACwvu.Japan_Capers_Ed_Pub." localSheetId="25" hidden="1">#REF!</definedName>
    <definedName name="ACwvu.Japan_Capers_Ed_Pub." localSheetId="26" hidden="1">#REF!</definedName>
    <definedName name="ACwvu.Japan_Capers_Ed_Pub." localSheetId="27" hidden="1">#REF!</definedName>
    <definedName name="ACwvu.Japan_Capers_Ed_Pub." localSheetId="28" hidden="1">#REF!</definedName>
    <definedName name="ACwvu.Japan_Capers_Ed_Pub." localSheetId="29" hidden="1">#REF!</definedName>
    <definedName name="ACwvu.Japan_Capers_Ed_Pub." hidden="1">#REF!</definedName>
    <definedName name="ACwvu.KJP_CC." localSheetId="12" hidden="1">#REF!</definedName>
    <definedName name="ACwvu.KJP_CC." localSheetId="18" hidden="1">#REF!</definedName>
    <definedName name="ACwvu.KJP_CC." localSheetId="23" hidden="1">#REF!</definedName>
    <definedName name="ACwvu.KJP_CC." localSheetId="24" hidden="1">#REF!</definedName>
    <definedName name="ACwvu.KJP_CC." localSheetId="25" hidden="1">#REF!</definedName>
    <definedName name="ACwvu.KJP_CC." localSheetId="26" hidden="1">#REF!</definedName>
    <definedName name="ACwvu.KJP_CC." localSheetId="27" hidden="1">#REF!</definedName>
    <definedName name="ACwvu.KJP_CC." localSheetId="28" hidden="1">#REF!</definedName>
    <definedName name="ACwvu.KJP_CC." localSheetId="29" hidden="1">#REF!</definedName>
    <definedName name="ACwvu.KJP_CC." hidden="1">#REF!</definedName>
    <definedName name="ANGKA">KASUS3!$J$3:$O$17</definedName>
    <definedName name="ANGKA2">KASUS4!$E$4:$K$7</definedName>
    <definedName name="anscount" hidden="1">4</definedName>
    <definedName name="Cwvu.CapersView." localSheetId="12" hidden="1">[1]MASTER!#REF!</definedName>
    <definedName name="Cwvu.CapersView." localSheetId="18" hidden="1">[1]MASTER!#REF!</definedName>
    <definedName name="Cwvu.CapersView." localSheetId="23" hidden="1">[1]MASTER!#REF!</definedName>
    <definedName name="Cwvu.CapersView." localSheetId="24" hidden="1">[1]MASTER!#REF!</definedName>
    <definedName name="Cwvu.CapersView." localSheetId="25" hidden="1">[1]MASTER!#REF!</definedName>
    <definedName name="Cwvu.CapersView." localSheetId="26" hidden="1">[1]MASTER!#REF!</definedName>
    <definedName name="Cwvu.CapersView." localSheetId="27" hidden="1">[1]MASTER!#REF!</definedName>
    <definedName name="Cwvu.CapersView." localSheetId="28" hidden="1">[1]MASTER!#REF!</definedName>
    <definedName name="Cwvu.CapersView." localSheetId="29" hidden="1">[1]MASTER!#REF!</definedName>
    <definedName name="Cwvu.CapersView." hidden="1">[1]MASTER!#REF!</definedName>
    <definedName name="Cwvu.Japan_Capers_Ed_Pub." localSheetId="12" hidden="1">[1]MASTER!#REF!</definedName>
    <definedName name="Cwvu.Japan_Capers_Ed_Pub." localSheetId="18" hidden="1">[1]MASTER!#REF!</definedName>
    <definedName name="Cwvu.Japan_Capers_Ed_Pub." localSheetId="23" hidden="1">[1]MASTER!#REF!</definedName>
    <definedName name="Cwvu.Japan_Capers_Ed_Pub." localSheetId="24" hidden="1">[1]MASTER!#REF!</definedName>
    <definedName name="Cwvu.Japan_Capers_Ed_Pub." localSheetId="25" hidden="1">[1]MASTER!#REF!</definedName>
    <definedName name="Cwvu.Japan_Capers_Ed_Pub." localSheetId="26" hidden="1">[1]MASTER!#REF!</definedName>
    <definedName name="Cwvu.Japan_Capers_Ed_Pub." localSheetId="27" hidden="1">[1]MASTER!#REF!</definedName>
    <definedName name="Cwvu.Japan_Capers_Ed_Pub." localSheetId="28" hidden="1">[1]MASTER!#REF!</definedName>
    <definedName name="Cwvu.Japan_Capers_Ed_Pub." localSheetId="29" hidden="1">[1]MASTER!#REF!</definedName>
    <definedName name="Cwvu.Japan_Capers_Ed_Pub." hidden="1">[1]MASTER!#REF!</definedName>
    <definedName name="Cwvu.KJP_CC." localSheetId="1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23" hidden="1">{"'PRODUCTIONCOST SHEET'!$B$3:$G$48"}</definedName>
    <definedName name="HTML_Control" localSheetId="24" hidden="1">{"'PRODUCTIONCOST SHEET'!$B$3:$G$48"}</definedName>
    <definedName name="HTML_Control" localSheetId="25" hidden="1">{"'PRODUCTIONCOST SHEET'!$B$3:$G$48"}</definedName>
    <definedName name="HTML_Control" localSheetId="26" hidden="1">{"'PRODUCTIONCOST SHEET'!$B$3:$G$48"}</definedName>
    <definedName name="HTML_Control" localSheetId="27" hidden="1">{"'PRODUCTIONCOST SHEET'!$B$3:$G$48"}</definedName>
    <definedName name="HTML_Control" localSheetId="28" hidden="1">{"'PRODUCTIONCOST SHEET'!$B$3:$G$48"}</definedName>
    <definedName name="HTML_Control" localSheetId="2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OTA">KASUS18!$G$4:$H$23</definedName>
    <definedName name="limcount" hidden="1">3</definedName>
    <definedName name="Rwvu.CapersView." localSheetId="12" hidden="1">#REF!</definedName>
    <definedName name="Rwvu.CapersView." localSheetId="18" hidden="1">#REF!</definedName>
    <definedName name="Rwvu.CapersView." localSheetId="23" hidden="1">#REF!</definedName>
    <definedName name="Rwvu.CapersView." localSheetId="24" hidden="1">#REF!</definedName>
    <definedName name="Rwvu.CapersView." localSheetId="25" hidden="1">#REF!</definedName>
    <definedName name="Rwvu.CapersView." localSheetId="26" hidden="1">#REF!</definedName>
    <definedName name="Rwvu.CapersView." localSheetId="27" hidden="1">#REF!</definedName>
    <definedName name="Rwvu.CapersView." localSheetId="28" hidden="1">#REF!</definedName>
    <definedName name="Rwvu.CapersView." localSheetId="29" hidden="1">#REF!</definedName>
    <definedName name="Rwvu.CapersView." hidden="1">#REF!</definedName>
    <definedName name="Rwvu.Japan_Capers_Ed_Pub." localSheetId="12" hidden="1">#REF!</definedName>
    <definedName name="Rwvu.Japan_Capers_Ed_Pub." localSheetId="18" hidden="1">#REF!</definedName>
    <definedName name="Rwvu.Japan_Capers_Ed_Pub." localSheetId="23" hidden="1">#REF!</definedName>
    <definedName name="Rwvu.Japan_Capers_Ed_Pub." localSheetId="24" hidden="1">#REF!</definedName>
    <definedName name="Rwvu.Japan_Capers_Ed_Pub." localSheetId="25" hidden="1">#REF!</definedName>
    <definedName name="Rwvu.Japan_Capers_Ed_Pub." localSheetId="26" hidden="1">#REF!</definedName>
    <definedName name="Rwvu.Japan_Capers_Ed_Pub." localSheetId="27" hidden="1">#REF!</definedName>
    <definedName name="Rwvu.Japan_Capers_Ed_Pub." localSheetId="28" hidden="1">#REF!</definedName>
    <definedName name="Rwvu.Japan_Capers_Ed_Pub." localSheetId="29" hidden="1">#REF!</definedName>
    <definedName name="Rwvu.Japan_Capers_Ed_Pub." hidden="1">#REF!</definedName>
    <definedName name="Rwvu.KJP_CC." localSheetId="12" hidden="1">#REF!</definedName>
    <definedName name="Rwvu.KJP_CC." localSheetId="18" hidden="1">#REF!</definedName>
    <definedName name="Rwvu.KJP_CC." localSheetId="23" hidden="1">#REF!</definedName>
    <definedName name="Rwvu.KJP_CC." localSheetId="24" hidden="1">#REF!</definedName>
    <definedName name="Rwvu.KJP_CC." localSheetId="25" hidden="1">#REF!</definedName>
    <definedName name="Rwvu.KJP_CC." localSheetId="26" hidden="1">#REF!</definedName>
    <definedName name="Rwvu.KJP_CC." localSheetId="27" hidden="1">#REF!</definedName>
    <definedName name="Rwvu.KJP_CC." localSheetId="28" hidden="1">#REF!</definedName>
    <definedName name="Rwvu.KJP_CC." localSheetId="29" hidden="1">#REF!</definedName>
    <definedName name="Rwvu.KJP_CC." hidden="1">#REF!</definedName>
    <definedName name="sencount" hidden="1">3</definedName>
    <definedName name="ss" localSheetId="12" hidden="1">[1]MASTER!#REF!</definedName>
    <definedName name="ss" localSheetId="18" hidden="1">[1]MASTER!#REF!</definedName>
    <definedName name="ss" localSheetId="23" hidden="1">[1]MASTER!#REF!</definedName>
    <definedName name="ss" localSheetId="24" hidden="1">[1]MASTER!#REF!</definedName>
    <definedName name="ss" localSheetId="25" hidden="1">[1]MASTER!#REF!</definedName>
    <definedName name="ss" localSheetId="26" hidden="1">[1]MASTER!#REF!</definedName>
    <definedName name="ss" localSheetId="27" hidden="1">[1]MASTER!#REF!</definedName>
    <definedName name="ss" localSheetId="28" hidden="1">[1]MASTER!#REF!</definedName>
    <definedName name="ss" localSheetId="29" hidden="1">[1]MASTER!#REF!</definedName>
    <definedName name="ss" hidden="1">[1]MASTER!#REF!</definedName>
    <definedName name="Swvu.CapersView." localSheetId="12" hidden="1">[1]MASTER!#REF!</definedName>
    <definedName name="Swvu.CapersView." localSheetId="18" hidden="1">[1]MASTER!#REF!</definedName>
    <definedName name="Swvu.CapersView." localSheetId="23" hidden="1">[1]MASTER!#REF!</definedName>
    <definedName name="Swvu.CapersView." localSheetId="24" hidden="1">[1]MASTER!#REF!</definedName>
    <definedName name="Swvu.CapersView." localSheetId="25" hidden="1">[1]MASTER!#REF!</definedName>
    <definedName name="Swvu.CapersView." localSheetId="26" hidden="1">[1]MASTER!#REF!</definedName>
    <definedName name="Swvu.CapersView." localSheetId="27" hidden="1">[1]MASTER!#REF!</definedName>
    <definedName name="Swvu.CapersView." localSheetId="28" hidden="1">[1]MASTER!#REF!</definedName>
    <definedName name="Swvu.CapersView." localSheetId="2" hidden="1">[1]MASTER!#REF!</definedName>
    <definedName name="Swvu.CapersView." localSheetId="29" hidden="1">[1]MASTER!#REF!</definedName>
    <definedName name="Swvu.CapersView." hidden="1">[1]MASTER!#REF!</definedName>
    <definedName name="Swvu.Japan_Capers_Ed_Pub." localSheetId="12" hidden="1">#REF!</definedName>
    <definedName name="Swvu.Japan_Capers_Ed_Pub." localSheetId="18" hidden="1">#REF!</definedName>
    <definedName name="Swvu.Japan_Capers_Ed_Pub." localSheetId="23" hidden="1">#REF!</definedName>
    <definedName name="Swvu.Japan_Capers_Ed_Pub." localSheetId="24" hidden="1">#REF!</definedName>
    <definedName name="Swvu.Japan_Capers_Ed_Pub." localSheetId="25" hidden="1">#REF!</definedName>
    <definedName name="Swvu.Japan_Capers_Ed_Pub." localSheetId="26" hidden="1">#REF!</definedName>
    <definedName name="Swvu.Japan_Capers_Ed_Pub." localSheetId="27" hidden="1">#REF!</definedName>
    <definedName name="Swvu.Japan_Capers_Ed_Pub." localSheetId="28" hidden="1">#REF!</definedName>
    <definedName name="Swvu.Japan_Capers_Ed_Pub." localSheetId="29" hidden="1">#REF!</definedName>
    <definedName name="Swvu.Japan_Capers_Ed_Pub." hidden="1">#REF!</definedName>
    <definedName name="Swvu.KJP_CC." localSheetId="12" hidden="1">#REF!</definedName>
    <definedName name="Swvu.KJP_CC." localSheetId="18" hidden="1">#REF!</definedName>
    <definedName name="Swvu.KJP_CC." localSheetId="23" hidden="1">#REF!</definedName>
    <definedName name="Swvu.KJP_CC." localSheetId="24" hidden="1">#REF!</definedName>
    <definedName name="Swvu.KJP_CC." localSheetId="25" hidden="1">#REF!</definedName>
    <definedName name="Swvu.KJP_CC." localSheetId="26" hidden="1">#REF!</definedName>
    <definedName name="Swvu.KJP_CC." localSheetId="27" hidden="1">#REF!</definedName>
    <definedName name="Swvu.KJP_CC." localSheetId="28" hidden="1">#REF!</definedName>
    <definedName name="Swvu.KJP_CC." localSheetId="29" hidden="1">#REF!</definedName>
    <definedName name="Swvu.KJP_CC." hidden="1">#REF!</definedName>
    <definedName name="trte" localSheetId="23" hidden="1">{#N/A,#N/A,FALSE,"PRJCTED QTRLY $'s"}</definedName>
    <definedName name="trte" localSheetId="24" hidden="1">{#N/A,#N/A,FALSE,"PRJCTED QTRLY $'s"}</definedName>
    <definedName name="trte" localSheetId="25" hidden="1">{#N/A,#N/A,FALSE,"PRJCTED QTRLY $'s"}</definedName>
    <definedName name="trte" localSheetId="26" hidden="1">{#N/A,#N/A,FALSE,"PRJCTED QTRLY $'s"}</definedName>
    <definedName name="trte" localSheetId="27" hidden="1">{#N/A,#N/A,FALSE,"PRJCTED QTRLY $'s"}</definedName>
    <definedName name="trte" localSheetId="28" hidden="1">{#N/A,#N/A,FALSE,"PRJCTED QTRLY $'s"}</definedName>
    <definedName name="trte" localSheetId="2" hidden="1">{#N/A,#N/A,FALSE,"PRJCTED QTRLY $'s"}</definedName>
    <definedName name="trte" hidden="1">{#N/A,#N/A,FALSE,"PRJCTED QTRLY $'s"}</definedName>
    <definedName name="v" hidden="1">{"'PRODUCTIONCOST SHEET'!$B$3:$G$48"}</definedName>
    <definedName name="vvv" localSheetId="23" hidden="1">{"Japan_Capers_Ed_Pub",#N/A,FALSE,"DI 2 YEAR MASTER SCHEDULE"}</definedName>
    <definedName name="vvv" localSheetId="24" hidden="1">{"Japan_Capers_Ed_Pub",#N/A,FALSE,"DI 2 YEAR MASTER SCHEDULE"}</definedName>
    <definedName name="vvv" localSheetId="25" hidden="1">{"Japan_Capers_Ed_Pub",#N/A,FALSE,"DI 2 YEAR MASTER SCHEDULE"}</definedName>
    <definedName name="vvv" localSheetId="26" hidden="1">{"Japan_Capers_Ed_Pub",#N/A,FALSE,"DI 2 YEAR MASTER SCHEDULE"}</definedName>
    <definedName name="vvv" localSheetId="27" hidden="1">{"Japan_Capers_Ed_Pub",#N/A,FALSE,"DI 2 YEAR MASTER SCHEDULE"}</definedName>
    <definedName name="vvv" localSheetId="28" hidden="1">{"Japan_Capers_Ed_Pub",#N/A,FALSE,"DI 2 YEAR MASTER SCHEDULE"}</definedName>
    <definedName name="vvv" localSheetId="2" hidden="1">{"Japan_Capers_Ed_Pub",#N/A,FALSE,"DI 2 YEAR MASTER SCHEDULE"}</definedName>
    <definedName name="vvv" hidden="1">{"Japan_Capers_Ed_Pub",#N/A,FALSE,"DI 2 YEAR MASTER SCHEDULE"}</definedName>
    <definedName name="vvvv" localSheetId="23" hidden="1">{#N/A,#N/A,FALSE,"PRJCTED MNTHLY QTY's"}</definedName>
    <definedName name="vvvv" localSheetId="24" hidden="1">{#N/A,#N/A,FALSE,"PRJCTED MNTHLY QTY's"}</definedName>
    <definedName name="vvvv" localSheetId="25" hidden="1">{#N/A,#N/A,FALSE,"PRJCTED MNTHLY QTY's"}</definedName>
    <definedName name="vvvv" localSheetId="26" hidden="1">{#N/A,#N/A,FALSE,"PRJCTED MNTHLY QTY's"}</definedName>
    <definedName name="vvvv" localSheetId="27" hidden="1">{#N/A,#N/A,FALSE,"PRJCTED MNTHLY QTY's"}</definedName>
    <definedName name="vvvv" localSheetId="28" hidden="1">{#N/A,#N/A,FALSE,"PRJCTED MNTHLY QTY's"}</definedName>
    <definedName name="vvvv" localSheetId="2" hidden="1">{#N/A,#N/A,FALSE,"PRJCTED MNTHLY QTY's"}</definedName>
    <definedName name="vvvv" hidden="1">{#N/A,#N/A,FALSE,"PRJCTED MNTHLY QTY's"}</definedName>
    <definedName name="wrn.CapersPlotter." localSheetId="23" hidden="1">{#N/A,#N/A,FALSE,"DI 2 YEAR MASTER SCHEDULE"}</definedName>
    <definedName name="wrn.CapersPlotter." localSheetId="24" hidden="1">{#N/A,#N/A,FALSE,"DI 2 YEAR MASTER SCHEDULE"}</definedName>
    <definedName name="wrn.CapersPlotter." localSheetId="25" hidden="1">{#N/A,#N/A,FALSE,"DI 2 YEAR MASTER SCHEDULE"}</definedName>
    <definedName name="wrn.CapersPlotter." localSheetId="26" hidden="1">{#N/A,#N/A,FALSE,"DI 2 YEAR MASTER SCHEDULE"}</definedName>
    <definedName name="wrn.CapersPlotter." localSheetId="27" hidden="1">{#N/A,#N/A,FALSE,"DI 2 YEAR MASTER SCHEDULE"}</definedName>
    <definedName name="wrn.CapersPlotter." localSheetId="28" hidden="1">{#N/A,#N/A,FALSE,"DI 2 YEAR MASTER SCHEDULE"}</definedName>
    <definedName name="wrn.CapersPlotter." localSheetId="2" hidden="1">{#N/A,#N/A,FALSE,"DI 2 YEAR MASTER SCHEDULE"}</definedName>
    <definedName name="wrn.CapersPlotter." hidden="1">{#N/A,#N/A,FALSE,"DI 2 YEAR MASTER SCHEDULE"}</definedName>
    <definedName name="wrn.Edutainment._.Priority._.List." localSheetId="23" hidden="1">{#N/A,#N/A,FALSE,"DI 2 YEAR MASTER SCHEDULE"}</definedName>
    <definedName name="wrn.Edutainment._.Priority._.List." localSheetId="24" hidden="1">{#N/A,#N/A,FALSE,"DI 2 YEAR MASTER SCHEDULE"}</definedName>
    <definedName name="wrn.Edutainment._.Priority._.List." localSheetId="25" hidden="1">{#N/A,#N/A,FALSE,"DI 2 YEAR MASTER SCHEDULE"}</definedName>
    <definedName name="wrn.Edutainment._.Priority._.List." localSheetId="26" hidden="1">{#N/A,#N/A,FALSE,"DI 2 YEAR MASTER SCHEDULE"}</definedName>
    <definedName name="wrn.Edutainment._.Priority._.List." localSheetId="27" hidden="1">{#N/A,#N/A,FALSE,"DI 2 YEAR MASTER SCHEDULE"}</definedName>
    <definedName name="wrn.Edutainment._.Priority._.List." localSheetId="28" hidden="1">{#N/A,#N/A,FALSE,"DI 2 YEAR MASTER SCHEDULE"}</definedName>
    <definedName name="wrn.Edutainment._.Priority._.List." localSheetId="2" hidden="1">{#N/A,#N/A,FALSE,"DI 2 YEAR MASTER SCHEDULE"}</definedName>
    <definedName name="wrn.Edutainment._.Priority._.List." hidden="1">{#N/A,#N/A,FALSE,"DI 2 YEAR MASTER SCHEDULE"}</definedName>
    <definedName name="wrn.Japan_Capers_Ed._.Pub." localSheetId="23" hidden="1">{"Japan_Capers_Ed_Pub",#N/A,FALSE,"DI 2 YEAR MASTER SCHEDULE"}</definedName>
    <definedName name="wrn.Japan_Capers_Ed._.Pub." localSheetId="24" hidden="1">{"Japan_Capers_Ed_Pub",#N/A,FALSE,"DI 2 YEAR MASTER SCHEDULE"}</definedName>
    <definedName name="wrn.Japan_Capers_Ed._.Pub." localSheetId="25" hidden="1">{"Japan_Capers_Ed_Pub",#N/A,FALSE,"DI 2 YEAR MASTER SCHEDULE"}</definedName>
    <definedName name="wrn.Japan_Capers_Ed._.Pub." localSheetId="26" hidden="1">{"Japan_Capers_Ed_Pub",#N/A,FALSE,"DI 2 YEAR MASTER SCHEDULE"}</definedName>
    <definedName name="wrn.Japan_Capers_Ed._.Pub." localSheetId="27" hidden="1">{"Japan_Capers_Ed_Pub",#N/A,FALSE,"DI 2 YEAR MASTER SCHEDULE"}</definedName>
    <definedName name="wrn.Japan_Capers_Ed._.Pub." localSheetId="28" hidden="1">{"Japan_Capers_Ed_Pub",#N/A,FALSE,"DI 2 YEAR MASTER SCHEDULE"}</definedName>
    <definedName name="wrn.Japan_Capers_Ed._.Pub." localSheetId="2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23" hidden="1">{#N/A,#N/A,FALSE,"DI 2 YEAR MASTER SCHEDULE"}</definedName>
    <definedName name="wrn.Priority._.list." localSheetId="24" hidden="1">{#N/A,#N/A,FALSE,"DI 2 YEAR MASTER SCHEDULE"}</definedName>
    <definedName name="wrn.Priority._.list." localSheetId="25" hidden="1">{#N/A,#N/A,FALSE,"DI 2 YEAR MASTER SCHEDULE"}</definedName>
    <definedName name="wrn.Priority._.list." localSheetId="26" hidden="1">{#N/A,#N/A,FALSE,"DI 2 YEAR MASTER SCHEDULE"}</definedName>
    <definedName name="wrn.Priority._.list." localSheetId="27" hidden="1">{#N/A,#N/A,FALSE,"DI 2 YEAR MASTER SCHEDULE"}</definedName>
    <definedName name="wrn.Priority._.list." localSheetId="28" hidden="1">{#N/A,#N/A,FALSE,"DI 2 YEAR MASTER SCHEDULE"}</definedName>
    <definedName name="wrn.Priority._.list." localSheetId="2" hidden="1">{#N/A,#N/A,FALSE,"DI 2 YEAR MASTER SCHEDULE"}</definedName>
    <definedName name="wrn.Priority._.list." hidden="1">{#N/A,#N/A,FALSE,"DI 2 YEAR MASTER SCHEDULE"}</definedName>
    <definedName name="wrn.Prjcted._.Mnthly._.Qtys." localSheetId="23" hidden="1">{#N/A,#N/A,FALSE,"PRJCTED MNTHLY QTY's"}</definedName>
    <definedName name="wrn.Prjcted._.Mnthly._.Qtys." localSheetId="24" hidden="1">{#N/A,#N/A,FALSE,"PRJCTED MNTHLY QTY's"}</definedName>
    <definedName name="wrn.Prjcted._.Mnthly._.Qtys." localSheetId="25" hidden="1">{#N/A,#N/A,FALSE,"PRJCTED MNTHLY QTY's"}</definedName>
    <definedName name="wrn.Prjcted._.Mnthly._.Qtys." localSheetId="26" hidden="1">{#N/A,#N/A,FALSE,"PRJCTED MNTHLY QTY's"}</definedName>
    <definedName name="wrn.Prjcted._.Mnthly._.Qtys." localSheetId="27" hidden="1">{#N/A,#N/A,FALSE,"PRJCTED MNTHLY QTY's"}</definedName>
    <definedName name="wrn.Prjcted._.Mnthly._.Qtys." localSheetId="28" hidden="1">{#N/A,#N/A,FALSE,"PRJCTED MNTHLY QTY's"}</definedName>
    <definedName name="wrn.Prjcted._.Mnthly._.Qtys." localSheetId="2" hidden="1">{#N/A,#N/A,FALSE,"PRJCTED MNTHLY QTY's"}</definedName>
    <definedName name="wrn.Prjcted._.Mnthly._.Qtys." hidden="1">{#N/A,#N/A,FALSE,"PRJCTED MNTHLY QTY's"}</definedName>
    <definedName name="wrn.Prjcted._.Qtrly._.Dollars." localSheetId="23" hidden="1">{#N/A,#N/A,FALSE,"PRJCTED QTRLY $'s"}</definedName>
    <definedName name="wrn.Prjcted._.Qtrly._.Dollars." localSheetId="24" hidden="1">{#N/A,#N/A,FALSE,"PRJCTED QTRLY $'s"}</definedName>
    <definedName name="wrn.Prjcted._.Qtrly._.Dollars." localSheetId="25" hidden="1">{#N/A,#N/A,FALSE,"PRJCTED QTRLY $'s"}</definedName>
    <definedName name="wrn.Prjcted._.Qtrly._.Dollars." localSheetId="26" hidden="1">{#N/A,#N/A,FALSE,"PRJCTED QTRLY $'s"}</definedName>
    <definedName name="wrn.Prjcted._.Qtrly._.Dollars." localSheetId="27" hidden="1">{#N/A,#N/A,FALSE,"PRJCTED QTRLY $'s"}</definedName>
    <definedName name="wrn.Prjcted._.Qtrly._.Dollars." localSheetId="28" hidden="1">{#N/A,#N/A,FALSE,"PRJCTED QTRLY $'s"}</definedName>
    <definedName name="wrn.Prjcted._.Qtrly._.Dollars." localSheetId="2" hidden="1">{#N/A,#N/A,FALSE,"PRJCTED QTRLY $'s"}</definedName>
    <definedName name="wrn.Prjcted._.Qtrly._.Dollars." hidden="1">{#N/A,#N/A,FALSE,"PRJCTED QTRLY $'s"}</definedName>
    <definedName name="wrn.Prjcted._.Qtrly._.Qtys." localSheetId="23" hidden="1">{#N/A,#N/A,FALSE,"PRJCTED QTRLY QTY's"}</definedName>
    <definedName name="wrn.Prjcted._.Qtrly._.Qtys." localSheetId="24" hidden="1">{#N/A,#N/A,FALSE,"PRJCTED QTRLY QTY's"}</definedName>
    <definedName name="wrn.Prjcted._.Qtrly._.Qtys." localSheetId="25" hidden="1">{#N/A,#N/A,FALSE,"PRJCTED QTRLY QTY's"}</definedName>
    <definedName name="wrn.Prjcted._.Qtrly._.Qtys." localSheetId="26" hidden="1">{#N/A,#N/A,FALSE,"PRJCTED QTRLY QTY's"}</definedName>
    <definedName name="wrn.Prjcted._.Qtrly._.Qtys." localSheetId="27" hidden="1">{#N/A,#N/A,FALSE,"PRJCTED QTRLY QTY's"}</definedName>
    <definedName name="wrn.Prjcted._.Qtrly._.Qtys." localSheetId="28" hidden="1">{#N/A,#N/A,FALSE,"PRJCTED QTRLY QTY's"}</definedName>
    <definedName name="wrn.Prjcted._.Qtrly._.Qtys." localSheetId="2" hidden="1">{#N/A,#N/A,FALSE,"PRJCTED QTRLY QTY's"}</definedName>
    <definedName name="wrn.Prjcted._.Qtrly._.Qtys." hidden="1">{#N/A,#N/A,FALSE,"PRJCTED QTRLY QTY's"}</definedName>
    <definedName name="wvu.CapersView." localSheetId="2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5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6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7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8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2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5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6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7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8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2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5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6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7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8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[2]lookup_trend!$D$2:$D$14</definedName>
    <definedName name="XDDDD" localSheetId="18" hidden="1">[1]MASTER!#REF!</definedName>
    <definedName name="XDDDD" localSheetId="23" hidden="1">[1]MASTER!#REF!</definedName>
    <definedName name="XDDDD" localSheetId="24" hidden="1">[1]MASTER!#REF!</definedName>
    <definedName name="XDDDD" localSheetId="26" hidden="1">[1]MASTER!#REF!</definedName>
    <definedName name="XDDDD" localSheetId="27" hidden="1">[1]MASTER!#REF!</definedName>
    <definedName name="XDDDD" localSheetId="28" hidden="1">[1]MASTER!#REF!</definedName>
    <definedName name="XDDDD" localSheetId="29" hidden="1">[1]MASTER!#REF!</definedName>
    <definedName name="XDDDD" hidden="1">[1]MASTER!#REF!</definedName>
    <definedName name="XXX" localSheetId="23" hidden="1">{"'PRODUCTIONCOST SHEET'!$B$3:$G$48"}</definedName>
    <definedName name="XXX" localSheetId="24" hidden="1">{"'PRODUCTIONCOST SHEET'!$B$3:$G$48"}</definedName>
    <definedName name="XXX" localSheetId="25" hidden="1">{"'PRODUCTIONCOST SHEET'!$B$3:$G$48"}</definedName>
    <definedName name="XXX" localSheetId="26" hidden="1">{"'PRODUCTIONCOST SHEET'!$B$3:$G$48"}</definedName>
    <definedName name="XXX" localSheetId="27" hidden="1">{"'PRODUCTIONCOST SHEET'!$B$3:$G$48"}</definedName>
    <definedName name="XXX" localSheetId="28" hidden="1">{"'PRODUCTIONCOST SHEET'!$B$3:$G$48"}</definedName>
    <definedName name="XXX" hidden="1">{"'PRODUCTIONCOST SHEET'!$B$3:$G$48"}</definedName>
    <definedName name="y" localSheetId="18" hidden="1">[1]MASTER!#REF!</definedName>
    <definedName name="y" localSheetId="24" hidden="1">[1]MASTER!#REF!</definedName>
    <definedName name="y" localSheetId="27" hidden="1">[1]MASTER!#REF!</definedName>
    <definedName name="y" localSheetId="28" hidden="1">[1]MASTER!#REF!</definedName>
    <definedName name="y" localSheetId="29" hidden="1">[1]MASTER!#REF!</definedName>
    <definedName name="y" hidden="1">[1]MASTER!#REF!</definedName>
    <definedName name="Z_9A428CE1_B4D9_11D0_A8AA_0000C071AEE7_.wvu.Cols" hidden="1">[1]MASTER!$A$1:$Q$65536,[1]MASTER!$Y$1:$Z$65536</definedName>
    <definedName name="Z_9A428CE1_B4D9_11D0_A8AA_0000C071AEE7_.wvu.PrintArea" localSheetId="12" hidden="1">#REF!</definedName>
    <definedName name="Z_9A428CE1_B4D9_11D0_A8AA_0000C071AEE7_.wvu.PrintArea" localSheetId="18" hidden="1">#REF!</definedName>
    <definedName name="Z_9A428CE1_B4D9_11D0_A8AA_0000C071AEE7_.wvu.PrintArea" localSheetId="23" hidden="1">#REF!</definedName>
    <definedName name="Z_9A428CE1_B4D9_11D0_A8AA_0000C071AEE7_.wvu.PrintArea" localSheetId="24" hidden="1">#REF!</definedName>
    <definedName name="Z_9A428CE1_B4D9_11D0_A8AA_0000C071AEE7_.wvu.PrintArea" localSheetId="25" hidden="1">#REF!</definedName>
    <definedName name="Z_9A428CE1_B4D9_11D0_A8AA_0000C071AEE7_.wvu.PrintArea" localSheetId="26" hidden="1">#REF!</definedName>
    <definedName name="Z_9A428CE1_B4D9_11D0_A8AA_0000C071AEE7_.wvu.PrintArea" localSheetId="27" hidden="1">#REF!</definedName>
    <definedName name="Z_9A428CE1_B4D9_11D0_A8AA_0000C071AEE7_.wvu.PrintArea" localSheetId="28" hidden="1">#REF!</definedName>
    <definedName name="Z_9A428CE1_B4D9_11D0_A8AA_0000C071AEE7_.wvu.PrintArea" localSheetId="29" hidden="1">#REF!</definedName>
    <definedName name="Z_9A428CE1_B4D9_11D0_A8AA_0000C071AEE7_.wvu.PrintArea" hidden="1">#REF!</definedName>
    <definedName name="Z_9A428CE1_B4D9_11D0_A8AA_0000C071AEE7_.wvu.Rows" localSheetId="12" hidden="1">[1]MASTER!#REF!,[1]MASTER!#REF!,[1]MASTER!#REF!,[1]MASTER!#REF!,[1]MASTER!#REF!,[1]MASTER!#REF!,[1]MASTER!#REF!,[1]MASTER!$A$98:$IV$272</definedName>
    <definedName name="Z_9A428CE1_B4D9_11D0_A8AA_0000C071AEE7_.wvu.Rows" localSheetId="18" hidden="1">[1]MASTER!#REF!,[1]MASTER!#REF!,[1]MASTER!#REF!,[1]MASTER!#REF!,[1]MASTER!#REF!,[1]MASTER!#REF!,[1]MASTER!#REF!,[1]MASTER!$A$98:$IV$272</definedName>
    <definedName name="Z_9A428CE1_B4D9_11D0_A8AA_0000C071AEE7_.wvu.Rows" localSheetId="23" hidden="1">[1]MASTER!#REF!,[1]MASTER!#REF!,[1]MASTER!#REF!,[1]MASTER!#REF!,[1]MASTER!#REF!,[1]MASTER!#REF!,[1]MASTER!#REF!,[1]MASTER!$A$98:$IV$272</definedName>
    <definedName name="Z_9A428CE1_B4D9_11D0_A8AA_0000C071AEE7_.wvu.Rows" localSheetId="24" hidden="1">[1]MASTER!#REF!,[1]MASTER!#REF!,[1]MASTER!#REF!,[1]MASTER!#REF!,[1]MASTER!#REF!,[1]MASTER!#REF!,[1]MASTER!#REF!,[1]MASTER!$A$98:$IV$272</definedName>
    <definedName name="Z_9A428CE1_B4D9_11D0_A8AA_0000C071AEE7_.wvu.Rows" localSheetId="25" hidden="1">[1]MASTER!#REF!,[1]MASTER!#REF!,[1]MASTER!#REF!,[1]MASTER!#REF!,[1]MASTER!#REF!,[1]MASTER!#REF!,[1]MASTER!#REF!,[1]MASTER!$A$98:$IV$272</definedName>
    <definedName name="Z_9A428CE1_B4D9_11D0_A8AA_0000C071AEE7_.wvu.Rows" localSheetId="26" hidden="1">[1]MASTER!#REF!,[1]MASTER!#REF!,[1]MASTER!#REF!,[1]MASTER!#REF!,[1]MASTER!#REF!,[1]MASTER!#REF!,[1]MASTER!#REF!,[1]MASTER!$A$98:$IV$272</definedName>
    <definedName name="Z_9A428CE1_B4D9_11D0_A8AA_0000C071AEE7_.wvu.Rows" localSheetId="27" hidden="1">[1]MASTER!#REF!,[1]MASTER!#REF!,[1]MASTER!#REF!,[1]MASTER!#REF!,[1]MASTER!#REF!,[1]MASTER!#REF!,[1]MASTER!#REF!,[1]MASTER!$A$98:$IV$272</definedName>
    <definedName name="Z_9A428CE1_B4D9_11D0_A8AA_0000C071AEE7_.wvu.Rows" localSheetId="28" hidden="1">[1]MASTER!#REF!,[1]MASTER!#REF!,[1]MASTER!#REF!,[1]MASTER!#REF!,[1]MASTER!#REF!,[1]MASTER!#REF!,[1]MASTER!#REF!,[1]MASTER!$A$98:$IV$272</definedName>
    <definedName name="Z_9A428CE1_B4D9_11D0_A8AA_0000C071AEE7_.wvu.Rows" localSheetId="29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31" l="1"/>
  <c r="C9" i="31"/>
  <c r="C7" i="31"/>
  <c r="C11" i="31"/>
  <c r="E10" i="12" l="1"/>
  <c r="E11" i="12"/>
  <c r="E12" i="12"/>
  <c r="E13" i="12"/>
  <c r="E14" i="12"/>
  <c r="E15" i="12"/>
  <c r="E16" i="12"/>
  <c r="E17" i="12"/>
  <c r="E18" i="12"/>
  <c r="E9" i="12"/>
  <c r="D3" i="40"/>
  <c r="D4" i="40" s="1"/>
  <c r="D4" i="19"/>
  <c r="C7" i="11"/>
  <c r="B11" i="36"/>
  <c r="F9" i="12"/>
  <c r="D5" i="40"/>
  <c r="C10" i="11" l="1"/>
  <c r="D3" i="39" l="1"/>
  <c r="C4" i="1"/>
  <c r="B8" i="33"/>
  <c r="D7" i="33"/>
  <c r="D6" i="33"/>
  <c r="B10" i="36"/>
  <c r="D7" i="36"/>
  <c r="D6" i="36"/>
  <c r="E6" i="36"/>
  <c r="E8" i="33"/>
  <c r="E15" i="3"/>
  <c r="D4" i="39"/>
  <c r="E7" i="33"/>
  <c r="E7" i="36"/>
  <c r="E11" i="3"/>
  <c r="E19" i="3"/>
  <c r="E6" i="33"/>
  <c r="C12" i="29" l="1"/>
  <c r="C11" i="29"/>
  <c r="C9" i="29"/>
  <c r="C6" i="29"/>
  <c r="C4" i="29"/>
  <c r="K4" i="31"/>
  <c r="K7" i="31"/>
  <c r="C12" i="31" s="1"/>
  <c r="K6" i="31"/>
  <c r="K5" i="31"/>
  <c r="D11" i="30"/>
  <c r="D6" i="30"/>
  <c r="D8" i="30"/>
  <c r="D7" i="30"/>
  <c r="D5" i="30"/>
  <c r="D4" i="30"/>
  <c r="D3" i="30"/>
  <c r="D11" i="29"/>
  <c r="D4" i="29"/>
  <c r="D8" i="29"/>
  <c r="D12" i="29"/>
  <c r="D6" i="29"/>
  <c r="D9" i="29"/>
  <c r="D13" i="30" l="1"/>
  <c r="D14" i="30" s="1"/>
  <c r="C8" i="29" l="1"/>
  <c r="C5" i="28" l="1"/>
  <c r="C18" i="28"/>
  <c r="C5" i="27"/>
  <c r="C18" i="27"/>
  <c r="C5" i="26"/>
  <c r="C5" i="25"/>
  <c r="C4" i="24"/>
  <c r="C5" i="24"/>
  <c r="C6" i="24"/>
  <c r="C9" i="15" l="1"/>
  <c r="D7" i="23"/>
  <c r="D6" i="23"/>
  <c r="D5" i="23"/>
  <c r="C7" i="21"/>
  <c r="C3" i="21"/>
  <c r="D5" i="20"/>
  <c r="D7" i="13"/>
  <c r="C4" i="18"/>
  <c r="C3" i="18"/>
  <c r="C8" i="15"/>
  <c r="D6" i="20"/>
  <c r="D3" i="18"/>
  <c r="C13" i="23"/>
  <c r="C12" i="23"/>
  <c r="C11" i="23"/>
  <c r="D8" i="13"/>
  <c r="D5" i="19"/>
  <c r="D4" i="18"/>
  <c r="D9" i="15"/>
  <c r="C8" i="21"/>
  <c r="C4" i="21"/>
  <c r="D4" i="13" l="1"/>
  <c r="D3" i="12"/>
  <c r="D6" i="12"/>
  <c r="D5" i="13"/>
  <c r="D5" i="12" l="1"/>
  <c r="C3" i="10" l="1"/>
  <c r="C6" i="9"/>
  <c r="C3" i="9"/>
  <c r="C3" i="8"/>
  <c r="C3" i="7"/>
  <c r="D3" i="6"/>
  <c r="D4" i="6" s="1"/>
  <c r="C4" i="5"/>
  <c r="D20" i="3"/>
  <c r="D18" i="3"/>
  <c r="D16" i="3"/>
  <c r="D14" i="3"/>
  <c r="D12" i="3"/>
  <c r="D10" i="3"/>
  <c r="C7" i="3"/>
  <c r="C8" i="2"/>
  <c r="C11" i="2"/>
  <c r="C3" i="1"/>
  <c r="C5" i="1" s="1"/>
  <c r="D9" i="6"/>
  <c r="C8" i="11"/>
  <c r="C5" i="5"/>
  <c r="D8" i="6"/>
  <c r="D7" i="3"/>
  <c r="C4" i="10"/>
  <c r="C12" i="2"/>
  <c r="C7" i="9"/>
  <c r="C9" i="2"/>
  <c r="C4" i="9"/>
  <c r="D5" i="1"/>
  <c r="C4" i="8"/>
  <c r="C4" i="7"/>
  <c r="D4" i="1"/>
  <c r="C11" i="11"/>
  <c r="D19" i="3" l="1"/>
  <c r="D15" i="3"/>
  <c r="D11" i="3"/>
</calcChain>
</file>

<file path=xl/sharedStrings.xml><?xml version="1.0" encoding="utf-8"?>
<sst xmlns="http://schemas.openxmlformats.org/spreadsheetml/2006/main" count="358" uniqueCount="271">
  <si>
    <t>Angka (bilangan)</t>
  </si>
  <si>
    <t>Penulisan Fungsi</t>
  </si>
  <si>
    <t>Hasil</t>
  </si>
  <si>
    <t>Kesimpulan:</t>
  </si>
  <si>
    <t>- karakter # dan 0 mewakili angka</t>
  </si>
  <si>
    <t>- karakter # tidak menampilkan angka 0 di belakang koma</t>
  </si>
  <si>
    <t>- karakter 0 tetap menampilkan angka 0 di belakang koma</t>
  </si>
  <si>
    <t xml:space="preserve">Silakan isi </t>
  </si>
  <si>
    <t>Nama</t>
  </si>
  <si>
    <t>Jml uang</t>
  </si>
  <si>
    <t>EDU</t>
  </si>
  <si>
    <t>EDI</t>
  </si>
  <si>
    <t>KARAKTER # dan 0</t>
  </si>
  <si>
    <t>KARAKTER D, M dan Y</t>
  </si>
  <si>
    <t>Karakter:</t>
  </si>
  <si>
    <t>d atau D</t>
  </si>
  <si>
    <t>m atau M</t>
  </si>
  <si>
    <t>y atau Y</t>
  </si>
  <si>
    <r>
      <t xml:space="preserve">singkatan dari </t>
    </r>
    <r>
      <rPr>
        <b/>
        <i/>
        <sz val="11"/>
        <color rgb="FF0000CC"/>
        <rFont val="Calibri"/>
        <family val="2"/>
        <scheme val="minor"/>
      </rPr>
      <t>day</t>
    </r>
    <r>
      <rPr>
        <sz val="11"/>
        <color theme="1"/>
        <rFont val="Calibri"/>
        <family val="2"/>
        <charset val="1"/>
        <scheme val="minor"/>
      </rPr>
      <t xml:space="preserve"> untuk mengisi</t>
    </r>
    <r>
      <rPr>
        <sz val="11"/>
        <color rgb="FFFF0000"/>
        <rFont val="Calibri"/>
        <family val="2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tanggal</t>
    </r>
    <r>
      <rPr>
        <sz val="11"/>
        <color theme="1"/>
        <rFont val="Calibri"/>
        <family val="2"/>
        <charset val="1"/>
        <scheme val="minor"/>
      </rPr>
      <t xml:space="preserve"> atau </t>
    </r>
    <r>
      <rPr>
        <b/>
        <i/>
        <sz val="11"/>
        <color rgb="FFFF0000"/>
        <rFont val="Calibri"/>
        <family val="2"/>
        <scheme val="minor"/>
      </rPr>
      <t>hari</t>
    </r>
  </si>
  <si>
    <r>
      <t>singkatan dari</t>
    </r>
    <r>
      <rPr>
        <b/>
        <i/>
        <sz val="11"/>
        <color rgb="FF0000CC"/>
        <rFont val="Calibri"/>
        <family val="2"/>
        <scheme val="minor"/>
      </rPr>
      <t xml:space="preserve"> month</t>
    </r>
    <r>
      <rPr>
        <sz val="11"/>
        <color theme="1"/>
        <rFont val="Calibri"/>
        <family val="2"/>
        <charset val="1"/>
        <scheme val="minor"/>
      </rPr>
      <t xml:space="preserve"> untuk mengisi </t>
    </r>
    <r>
      <rPr>
        <b/>
        <i/>
        <sz val="11"/>
        <color rgb="FFFF0000"/>
        <rFont val="Calibri"/>
        <family val="2"/>
        <scheme val="minor"/>
      </rPr>
      <t xml:space="preserve">bulan </t>
    </r>
    <r>
      <rPr>
        <sz val="11"/>
        <color theme="1"/>
        <rFont val="Calibri"/>
        <family val="2"/>
        <charset val="1"/>
        <scheme val="minor"/>
      </rPr>
      <t>(angka atau teks)</t>
    </r>
  </si>
  <si>
    <r>
      <t xml:space="preserve">singkatan dari </t>
    </r>
    <r>
      <rPr>
        <b/>
        <i/>
        <sz val="11"/>
        <color rgb="FF0000CC"/>
        <rFont val="Calibri"/>
        <family val="2"/>
        <scheme val="minor"/>
      </rPr>
      <t>year</t>
    </r>
    <r>
      <rPr>
        <sz val="11"/>
        <color theme="1"/>
        <rFont val="Calibri"/>
        <family val="2"/>
        <charset val="1"/>
        <scheme val="minor"/>
      </rPr>
      <t xml:space="preserve"> untuk mengisi</t>
    </r>
    <r>
      <rPr>
        <b/>
        <i/>
        <sz val="11"/>
        <color rgb="FFFF0000"/>
        <rFont val="Calibri"/>
        <family val="2"/>
        <scheme val="minor"/>
      </rPr>
      <t xml:space="preserve"> tahun</t>
    </r>
    <r>
      <rPr>
        <sz val="11"/>
        <color theme="1"/>
        <rFont val="Calibri"/>
        <family val="2"/>
        <charset val="1"/>
        <scheme val="minor"/>
      </rPr>
      <t xml:space="preserve"> </t>
    </r>
  </si>
  <si>
    <t>d</t>
  </si>
  <si>
    <t>dd</t>
  </si>
  <si>
    <t>ddd</t>
  </si>
  <si>
    <t>dddd</t>
  </si>
  <si>
    <t>Hari ini</t>
  </si>
  <si>
    <t>Karakter</t>
  </si>
  <si>
    <t>hanya satu angka jika tanggal 1 s.d.9</t>
  </si>
  <si>
    <t>tanggal dalam dua angka</t>
  </si>
  <si>
    <t>nama hari dalam 3 huruf</t>
  </si>
  <si>
    <t>nama hari lengkap</t>
  </si>
  <si>
    <t>Keterangan</t>
  </si>
  <si>
    <t xml:space="preserve"> Hasil</t>
  </si>
  <si>
    <t xml:space="preserve"> Keterangan</t>
  </si>
  <si>
    <t>m</t>
  </si>
  <si>
    <t>mm</t>
  </si>
  <si>
    <t>mmm</t>
  </si>
  <si>
    <t>y</t>
  </si>
  <si>
    <t>yy</t>
  </si>
  <si>
    <t>yyy</t>
  </si>
  <si>
    <t>hanya satu angka jika bulan 1 s.d.9</t>
  </si>
  <si>
    <t>bulan dalam dua angka</t>
  </si>
  <si>
    <t>nama bulan dalam 3 huruf</t>
  </si>
  <si>
    <t>nama bulan lengkap</t>
  </si>
  <si>
    <t>mmmm</t>
  </si>
  <si>
    <t>nama tahun dalam 2 angka</t>
  </si>
  <si>
    <t>nama tahun dalam 4 angka</t>
  </si>
  <si>
    <t>Tanggal atau Hari</t>
  </si>
  <si>
    <t>Bulan</t>
  </si>
  <si>
    <t>Tahun</t>
  </si>
  <si>
    <t>No</t>
  </si>
  <si>
    <t>TEMPAT dan TANGGAL</t>
  </si>
  <si>
    <t>Isi nama kota</t>
  </si>
  <si>
    <t>Pangkalan Bun</t>
  </si>
  <si>
    <t>Formula</t>
  </si>
  <si>
    <t>Pilih nama kota</t>
  </si>
  <si>
    <t>Jakarta</t>
  </si>
  <si>
    <t>Serang</t>
  </si>
  <si>
    <t>Tangerang Selatan</t>
  </si>
  <si>
    <t>Bogor</t>
  </si>
  <si>
    <t>Bekasi</t>
  </si>
  <si>
    <t>D3</t>
  </si>
  <si>
    <t>Cirebon</t>
  </si>
  <si>
    <t>D4</t>
  </si>
  <si>
    <t>Tegal</t>
  </si>
  <si>
    <t>Purwokerto</t>
  </si>
  <si>
    <t>Gombong</t>
  </si>
  <si>
    <t xml:space="preserve">Kebumen </t>
  </si>
  <si>
    <t>Purworejo</t>
  </si>
  <si>
    <t>Bandung</t>
  </si>
  <si>
    <t>Surabaya</t>
  </si>
  <si>
    <t>Medan</t>
  </si>
  <si>
    <t>Banda Aceh</t>
  </si>
  <si>
    <t>Jambi</t>
  </si>
  <si>
    <t>Makassar</t>
  </si>
  <si>
    <t>Manado</t>
  </si>
  <si>
    <t>Jayapura</t>
  </si>
  <si>
    <t>Batam</t>
  </si>
  <si>
    <t>TEMPAT, TANGGAL dan WAKTU</t>
  </si>
  <si>
    <t>BERITA ACARA</t>
  </si>
  <si>
    <t>Penjelasan Formula</t>
  </si>
  <si>
    <t>Sel</t>
  </si>
  <si>
    <t>Tempat</t>
  </si>
  <si>
    <t>Tgl Lahir</t>
  </si>
  <si>
    <t>Alan</t>
  </si>
  <si>
    <t>MENGHITUNG USIA</t>
  </si>
  <si>
    <t>Tanggal Sekarang</t>
  </si>
  <si>
    <t>&lt;&lt; =TODAY() atau =NOW()</t>
  </si>
  <si>
    <t>Tanggal Lahir</t>
  </si>
  <si>
    <t>Usia s.d. sekarang</t>
  </si>
  <si>
    <t>Fungsi pada sel D5</t>
  </si>
  <si>
    <t>Usia</t>
  </si>
  <si>
    <t>Diana</t>
  </si>
  <si>
    <t>Jonathan</t>
  </si>
  <si>
    <t>Poltak Sipahutar</t>
  </si>
  <si>
    <t>Willy</t>
  </si>
  <si>
    <t>Suzanna</t>
  </si>
  <si>
    <t xml:space="preserve">Hendra </t>
  </si>
  <si>
    <t>Andhika</t>
  </si>
  <si>
    <t>Fungsi pada sel D4</t>
  </si>
  <si>
    <t>Novita Anggraeni</t>
  </si>
  <si>
    <t>MENJELASKAN USIA</t>
  </si>
  <si>
    <t>Formula pada sel D5</t>
  </si>
  <si>
    <t>&lt;&lt; =NOW()</t>
  </si>
  <si>
    <t>Format</t>
  </si>
  <si>
    <t>D5</t>
  </si>
  <si>
    <t>KESAMAAN FUNGSI NOW dengan TODAY</t>
  </si>
  <si>
    <r>
      <t xml:space="preserve">- lihat isi argumen </t>
    </r>
    <r>
      <rPr>
        <b/>
        <i/>
        <sz val="11"/>
        <color rgb="FFFF0000"/>
        <rFont val="Calibri"/>
        <family val="2"/>
        <scheme val="minor"/>
      </rPr>
      <t>format_text</t>
    </r>
    <r>
      <rPr>
        <sz val="11"/>
        <color theme="1"/>
        <rFont val="Calibri"/>
        <family val="2"/>
        <charset val="1"/>
        <scheme val="minor"/>
      </rPr>
      <t xml:space="preserve"> adalah </t>
    </r>
    <r>
      <rPr>
        <b/>
        <i/>
        <sz val="11"/>
        <color rgb="FFFF0000"/>
        <rFont val="Calibri"/>
        <family val="2"/>
        <scheme val="minor"/>
      </rPr>
      <t>"dd mmmm yyy"</t>
    </r>
  </si>
  <si>
    <t>Persyaratan pada fungsi NOW</t>
  </si>
  <si>
    <r>
      <t xml:space="preserve">- jika isi argumen </t>
    </r>
    <r>
      <rPr>
        <b/>
        <i/>
        <sz val="11"/>
        <color rgb="FFFF0000"/>
        <rFont val="Calibri"/>
        <family val="2"/>
        <scheme val="minor"/>
      </rPr>
      <t xml:space="preserve">format_text </t>
    </r>
    <r>
      <rPr>
        <sz val="11"/>
        <color theme="1"/>
        <rFont val="Calibri"/>
        <family val="2"/>
        <charset val="1"/>
        <scheme val="minor"/>
      </rPr>
      <t>tanpa waktu (</t>
    </r>
    <r>
      <rPr>
        <b/>
        <i/>
        <sz val="11"/>
        <color rgb="FF00B050"/>
        <rFont val="Calibri"/>
        <family val="2"/>
        <scheme val="minor"/>
      </rPr>
      <t>"hh:mm:ss"</t>
    </r>
    <r>
      <rPr>
        <sz val="11"/>
        <color theme="1"/>
        <rFont val="Calibri"/>
        <family val="2"/>
        <charset val="1"/>
        <scheme val="minor"/>
      </rPr>
      <t>)</t>
    </r>
  </si>
  <si>
    <t>Fungsi pada sel D7</t>
  </si>
  <si>
    <t>Kesimpulan</t>
  </si>
  <si>
    <t>MENGHITUNG WAKTU</t>
  </si>
  <si>
    <t>Jam selesai</t>
  </si>
  <si>
    <t>Waktu</t>
  </si>
  <si>
    <t xml:space="preserve">Sel </t>
  </si>
  <si>
    <t>D6</t>
  </si>
  <si>
    <t>Jam mulai</t>
  </si>
  <si>
    <t>D7</t>
  </si>
  <si>
    <t>h atau H</t>
  </si>
  <si>
    <t>s atau S</t>
  </si>
  <si>
    <r>
      <t xml:space="preserve">singkatan dari </t>
    </r>
    <r>
      <rPr>
        <b/>
        <i/>
        <sz val="11"/>
        <color rgb="FF0000CC"/>
        <rFont val="Calibri"/>
        <family val="2"/>
        <scheme val="minor"/>
      </rPr>
      <t>hour</t>
    </r>
    <r>
      <rPr>
        <sz val="11"/>
        <rFont val="Calibri"/>
        <family val="2"/>
        <scheme val="minor"/>
      </rPr>
      <t xml:space="preserve"> untuk mengisi </t>
    </r>
    <r>
      <rPr>
        <b/>
        <i/>
        <sz val="11"/>
        <color rgb="FFFF0000"/>
        <rFont val="Calibri"/>
        <family val="2"/>
        <scheme val="minor"/>
      </rPr>
      <t>jam</t>
    </r>
  </si>
  <si>
    <r>
      <t xml:space="preserve">singkatan dari </t>
    </r>
    <r>
      <rPr>
        <b/>
        <i/>
        <sz val="11"/>
        <color rgb="FF0000CC"/>
        <rFont val="Calibri"/>
        <family val="2"/>
        <scheme val="minor"/>
      </rPr>
      <t>minute</t>
    </r>
    <r>
      <rPr>
        <sz val="11"/>
        <rFont val="Calibri"/>
        <family val="2"/>
        <scheme val="minor"/>
      </rPr>
      <t xml:space="preserve"> untuk mengisi </t>
    </r>
    <r>
      <rPr>
        <b/>
        <i/>
        <sz val="11"/>
        <color rgb="FFFF0000"/>
        <rFont val="Calibri"/>
        <family val="2"/>
        <scheme val="minor"/>
      </rPr>
      <t>menit</t>
    </r>
  </si>
  <si>
    <r>
      <t xml:space="preserve">singkatan dari </t>
    </r>
    <r>
      <rPr>
        <b/>
        <i/>
        <sz val="11"/>
        <color rgb="FF0000CC"/>
        <rFont val="Calibri"/>
        <family val="2"/>
        <scheme val="minor"/>
      </rPr>
      <t xml:space="preserve">second </t>
    </r>
    <r>
      <rPr>
        <sz val="11"/>
        <rFont val="Calibri"/>
        <family val="2"/>
        <scheme val="minor"/>
      </rPr>
      <t xml:space="preserve">untuk mengisi </t>
    </r>
    <r>
      <rPr>
        <b/>
        <i/>
        <sz val="11"/>
        <color rgb="FFFF0000"/>
        <rFont val="Calibri"/>
        <family val="2"/>
        <scheme val="minor"/>
      </rPr>
      <t>detik</t>
    </r>
  </si>
  <si>
    <t>- 0 untuk angka dan satuan di belakang koma</t>
  </si>
  <si>
    <t>- # hanya untuk satuan, bukan angka nol di belakang koma atau desimal</t>
  </si>
  <si>
    <t>- # dan 0 untuk simbol angka</t>
  </si>
  <si>
    <t>Catatan:</t>
  </si>
  <si>
    <t>3.  Akhiri klik tombol perintah OK</t>
  </si>
  <si>
    <t xml:space="preserve">  diapit tanda petik dua, misal "orang " - lihat gambar</t>
  </si>
  <si>
    <t xml:space="preserve">  pilih format angka dilanjutkan dengan menambah teks</t>
  </si>
  <si>
    <t>3. Klik pilihan Custom pada tab number, pada bagian Type:</t>
  </si>
  <si>
    <t xml:space="preserve">  kanan dan pilih menu Format Cells</t>
  </si>
  <si>
    <t xml:space="preserve">2. Ketik angka, selanjutnya klik tombol mouse sebelah </t>
  </si>
  <si>
    <t xml:space="preserve"> contoh pada alamat sel C4, C5 dan C6</t>
  </si>
  <si>
    <t xml:space="preserve">1. Klik tombol mouse untuk penempatan angka, </t>
  </si>
  <si>
    <t>Prosedur:</t>
  </si>
  <si>
    <t>Angka</t>
  </si>
  <si>
    <t>ANGKA dan TEKS</t>
  </si>
  <si>
    <t xml:space="preserve">Silakan isi angka </t>
  </si>
  <si>
    <t>Konversi angka jutaan yang disingkat menjadi X,XX Ribu</t>
  </si>
  <si>
    <t>KONVERSI ANGKA ke SATUAN RIBU</t>
  </si>
  <si>
    <t>Konversi angka jutaan/milyaran yang disingkat menjadi X,XX Juta</t>
  </si>
  <si>
    <t>KONVERSI ANGKA ke SATUAN JUTA</t>
  </si>
  <si>
    <t>Konversi angka milyaran/trilyunan yang disingkat menjadi X,XX Milyar atau X,XX M</t>
  </si>
  <si>
    <t>KONVERSI ANGKA ke SATUAN MILYAR</t>
  </si>
  <si>
    <t>Konversi angka milyaran/trilyunan yang disingkat menjadi X,XX Trilyun atau X,XX T</t>
  </si>
  <si>
    <t>KONVERSI ANGKA ke SATUAN TRILYUN</t>
  </si>
  <si>
    <t>Angka yang dikehendaki</t>
  </si>
  <si>
    <t>puluhan</t>
  </si>
  <si>
    <t>sepuluh</t>
  </si>
  <si>
    <t>1,00E+01 atau 1.00E+01</t>
  </si>
  <si>
    <t>Contoh</t>
  </si>
  <si>
    <t>ratusan</t>
  </si>
  <si>
    <t>seratus</t>
  </si>
  <si>
    <t>1,00E+02 atau 1.00E+02</t>
  </si>
  <si>
    <t>Cara mengisi ke suatu sel</t>
  </si>
  <si>
    <t>ribuan</t>
  </si>
  <si>
    <t>seribu</t>
  </si>
  <si>
    <t>1,00E+03 atau 1.00E+03</t>
  </si>
  <si>
    <t>Hasil - biasanya sebelum diformat</t>
  </si>
  <si>
    <t>puluhan ribu</t>
  </si>
  <si>
    <t>sepuluh ribu</t>
  </si>
  <si>
    <t>1,00E+04 atau 1.00E+04</t>
  </si>
  <si>
    <t>ratusan ribu</t>
  </si>
  <si>
    <t>seratus ribu</t>
  </si>
  <si>
    <t>1,00E+05 atau 1.00E+05</t>
  </si>
  <si>
    <t>jutaan</t>
  </si>
  <si>
    <t>satu juta</t>
  </si>
  <si>
    <t>1,00E+06 atau 1.00E+06</t>
  </si>
  <si>
    <t>puluhan juta</t>
  </si>
  <si>
    <t>sepuluh juta</t>
  </si>
  <si>
    <t>1,00E+07 atau 1.00E+07</t>
  </si>
  <si>
    <t>ratusan juta</t>
  </si>
  <si>
    <t>seratus juta</t>
  </si>
  <si>
    <t>1,00E+08 atau 1.00E+08</t>
  </si>
  <si>
    <t>milyaran</t>
  </si>
  <si>
    <t>satu milyar</t>
  </si>
  <si>
    <t>1,00E+09 atau 1.00E+09</t>
  </si>
  <si>
    <t>puluhan milyar</t>
  </si>
  <si>
    <t>sepuluh milyar</t>
  </si>
  <si>
    <t>1,00E+10 atau 1.00E+10</t>
  </si>
  <si>
    <t>ratusan milyar</t>
  </si>
  <si>
    <t>seratus milyar</t>
  </si>
  <si>
    <t>1,00E+11 atau 1.00E+11</t>
  </si>
  <si>
    <t>trilyunan</t>
  </si>
  <si>
    <t>satu trilyun</t>
  </si>
  <si>
    <t>1,00E+12 atau 1.00E+12</t>
  </si>
  <si>
    <t>puluhan trilyun</t>
  </si>
  <si>
    <t>sepuluh trilyun</t>
  </si>
  <si>
    <t>1,00E+13 atau 1.00E+13</t>
  </si>
  <si>
    <t>ratusan trilyun</t>
  </si>
  <si>
    <t>seratus trilyun</t>
  </si>
  <si>
    <t>1,00E+14 atau 1.00E+14</t>
  </si>
  <si>
    <t>ribuan trilyun</t>
  </si>
  <si>
    <t>seribu trilyun</t>
  </si>
  <si>
    <t>1,00E+15 atau 1.00E+15</t>
  </si>
  <si>
    <t>Hasil - setelah format angka</t>
  </si>
  <si>
    <t>Latihan:</t>
  </si>
  <si>
    <t>Silakan pilih angka</t>
  </si>
  <si>
    <t>MENYINGKAT ANGKA</t>
  </si>
  <si>
    <t>Pilihan</t>
  </si>
  <si>
    <t>Titik/koma</t>
  </si>
  <si>
    <t>. atau ,</t>
  </si>
  <si>
    <t>.. atau ,,</t>
  </si>
  <si>
    <t>... atau ,,,</t>
  </si>
  <si>
    <t>.... atau ,,,,</t>
  </si>
  <si>
    <t>per seribu</t>
  </si>
  <si>
    <t>per sejuta</t>
  </si>
  <si>
    <t>per semilyar</t>
  </si>
  <si>
    <t>per setrilyun</t>
  </si>
  <si>
    <t>Arti</t>
  </si>
  <si>
    <t>- di akhir # atau 0 ditambahkan titik atau koma</t>
  </si>
  <si>
    <t>- satu titik (.) atau koma (,) nilainya per seribu</t>
  </si>
  <si>
    <t>Silakan pilih</t>
  </si>
  <si>
    <t>Contoh Angka</t>
  </si>
  <si>
    <t>Format Dasar</t>
  </si>
  <si>
    <t>#.###,00 atau #,###,00</t>
  </si>
  <si>
    <t>satu titik atau satukoma</t>
  </si>
  <si>
    <t>dua titik atau dua koma</t>
  </si>
  <si>
    <t>tiga titik atau tiga koma</t>
  </si>
  <si>
    <t>empat titik atau empat koma</t>
  </si>
  <si>
    <t>- tambahkan teks sebagai keterangan seperti ribu, juta, milyar/M, trilyun/T</t>
  </si>
  <si>
    <t>1e1 atau 1E1</t>
  </si>
  <si>
    <t>1e2 atau 1E2</t>
  </si>
  <si>
    <t>1e3 atau 1E3</t>
  </si>
  <si>
    <t>1e4 atau 1E4</t>
  </si>
  <si>
    <t>1e5 atau 1E5</t>
  </si>
  <si>
    <t>1e6 atau 1E6</t>
  </si>
  <si>
    <t>1e7 atau 1E7</t>
  </si>
  <si>
    <t>1e8 atau 1E8</t>
  </si>
  <si>
    <t>1e9 atau 1E9</t>
  </si>
  <si>
    <t>1e10 atau 1E10</t>
  </si>
  <si>
    <t>1e11 atau 1E11</t>
  </si>
  <si>
    <t>1e12 atau 1E12</t>
  </si>
  <si>
    <t>1e13 atau 1E13</t>
  </si>
  <si>
    <t>1e14 atau 1E14</t>
  </si>
  <si>
    <t>1e15 atau 1E15</t>
  </si>
  <si>
    <t>HURUF e atau E UNTUK MENGISI ANGKA</t>
  </si>
  <si>
    <t>PENULISAN FORMAT</t>
  </si>
  <si>
    <t>Contoh tampilan format:</t>
  </si>
  <si>
    <t>Watt</t>
  </si>
  <si>
    <t>KONVERSI SISTEM PENGUKURAN</t>
  </si>
  <si>
    <t xml:space="preserve">Jarak </t>
  </si>
  <si>
    <t>Nautical mile (Nmi)</t>
  </si>
  <si>
    <t>Kilometer (km)</t>
  </si>
  <si>
    <t>Meter (m)</t>
  </si>
  <si>
    <t>Konversi ke</t>
  </si>
  <si>
    <t>Pilihan konversi ke:        m          km</t>
  </si>
  <si>
    <t>Energi</t>
  </si>
  <si>
    <t>Horse Power (HP)</t>
  </si>
  <si>
    <t>215e7</t>
  </si>
  <si>
    <t>Contoh Hasil</t>
  </si>
  <si>
    <t>#.###,00. "ribu" atau #,###.00, "ribu"</t>
  </si>
  <si>
    <t>#.###,00.. "juta" atau #,###.00,, "juta"</t>
  </si>
  <si>
    <t>#.###,00... "milyar" atau "#,###.00,,, "milyar"</t>
  </si>
  <si>
    <t>#.###,00.... "trilyun" atau #,###.00,,,, "trilyun"</t>
  </si>
  <si>
    <t>Format (dengan teks)</t>
  </si>
  <si>
    <t>MENULIS FORMAT dengan KARAKTER # dan 0</t>
  </si>
  <si>
    <t>PENULISAN FORMAT MENYINGKAT ANGKA</t>
  </si>
  <si>
    <t>Huruf</t>
  </si>
  <si>
    <t>KARAKTER H, M dan S</t>
  </si>
  <si>
    <t>Waktu saat ini</t>
  </si>
  <si>
    <t>TODAY dengan FORMAT JAM</t>
  </si>
  <si>
    <t>Kota</t>
  </si>
  <si>
    <r>
      <t xml:space="preserve">nama range: </t>
    </r>
    <r>
      <rPr>
        <b/>
        <sz val="11"/>
        <color rgb="FFFF0000"/>
        <rFont val="Calibri"/>
        <family val="2"/>
        <scheme val="minor"/>
      </rPr>
      <t>KOTA</t>
    </r>
  </si>
  <si>
    <t>KETERANGAN</t>
  </si>
  <si>
    <t>I Made Wiriawan</t>
  </si>
  <si>
    <t>Asep Hambali</t>
  </si>
  <si>
    <t>Ahmad Lestaluhu</t>
  </si>
  <si>
    <r>
      <rPr>
        <i/>
        <sz val="11"/>
        <color theme="1"/>
        <rFont val="Calibri"/>
        <family val="2"/>
        <scheme val="minor"/>
      </rPr>
      <t>nama range</t>
    </r>
    <r>
      <rPr>
        <sz val="11"/>
        <color theme="1"/>
        <rFont val="Calibri"/>
        <family val="2"/>
        <charset val="1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ANGKA2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</si>
</sst>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[$-F400]h:mm:ss\ AM/PM"/>
    <numFmt numFmtId="165" formatCode="#,##0.00\ &quot;km &quot;"/>
    <numFmt numFmtId="166" formatCode="#,##0\ &quot;ekor &quot;"/>
    <numFmt numFmtId="167" formatCode="#,##0\ &quot;orang &quot;"/>
    <numFmt numFmtId="168" formatCode="#,##0.00,\ &quot;Ribu &quot;"/>
    <numFmt numFmtId="169" formatCode="#,##0.00,,\ &quot;Juta &quot;"/>
    <numFmt numFmtId="170" formatCode="#,##0.00,,,\ &quot;M &quot;"/>
    <numFmt numFmtId="171" formatCode="#,##0.00,,,\ &quot;Milyar &quot;"/>
    <numFmt numFmtId="172" formatCode="#,##0.00,,,,\ &quot;T &quot;"/>
    <numFmt numFmtId="173" formatCode="#,##0.00,,,,\ &quot;Trilyun &quot;"/>
    <numFmt numFmtId="174" formatCode="[$-421]dd\ mmmm\ yyyy;@"/>
  </numFmts>
  <fonts count="3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00CC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1"/>
      <color theme="0"/>
      <name val="Calibri"/>
      <family val="2"/>
    </font>
    <font>
      <b/>
      <i/>
      <sz val="11"/>
      <color rgb="FF0000FF"/>
      <name val="Calibri"/>
      <family val="2"/>
    </font>
    <font>
      <sz val="11"/>
      <name val="Calibri"/>
      <family val="2"/>
    </font>
    <font>
      <i/>
      <sz val="11"/>
      <color rgb="FF00B050"/>
      <name val="Calibri"/>
      <family val="2"/>
    </font>
    <font>
      <b/>
      <sz val="14"/>
      <color rgb="FF0000FF"/>
      <name val="Calibri"/>
      <family val="2"/>
    </font>
    <font>
      <sz val="11"/>
      <color theme="1"/>
      <name val="Calibri"/>
      <family val="2"/>
    </font>
    <font>
      <i/>
      <sz val="11"/>
      <color rgb="FF0000CC"/>
      <name val="Calibri"/>
      <family val="2"/>
      <scheme val="minor"/>
    </font>
    <font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thin">
        <color theme="0"/>
      </left>
      <right/>
      <top/>
      <bottom style="medium">
        <color rgb="FFFF0000"/>
      </bottom>
      <diagonal/>
    </border>
    <border>
      <left style="thin">
        <color theme="0"/>
      </left>
      <right style="medium">
        <color rgb="FFFF0000"/>
      </right>
      <top style="medium">
        <color rgb="FFFF0000"/>
      </top>
      <bottom/>
      <diagonal/>
    </border>
    <border>
      <left style="thin">
        <color theme="0"/>
      </left>
      <right style="medium">
        <color rgb="FFFF0000"/>
      </right>
      <top/>
      <bottom/>
      <diagonal/>
    </border>
    <border>
      <left style="thin">
        <color theme="0"/>
      </left>
      <right style="medium">
        <color rgb="FFFF0000"/>
      </right>
      <top/>
      <bottom style="medium">
        <color rgb="FFFF0000"/>
      </bottom>
      <diagonal/>
    </border>
    <border>
      <left style="thin">
        <color theme="0"/>
      </left>
      <right style="thin">
        <color theme="0"/>
      </right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4" fillId="0" borderId="0"/>
  </cellStyleXfs>
  <cellXfs count="255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2" fontId="1" fillId="3" borderId="2" xfId="1" applyNumberFormat="1" applyFill="1" applyBorder="1" applyAlignment="1">
      <alignment horizontal="left" vertical="center" indent="1"/>
    </xf>
    <xf numFmtId="0" fontId="1" fillId="5" borderId="3" xfId="1" quotePrefix="1" applyFill="1" applyBorder="1" applyAlignment="1">
      <alignment horizontal="left" vertical="center" indent="1"/>
    </xf>
    <xf numFmtId="0" fontId="1" fillId="4" borderId="0" xfId="1" quotePrefix="1" applyFill="1" applyAlignment="1">
      <alignment horizontal="left" vertical="center" indent="1"/>
    </xf>
    <xf numFmtId="0" fontId="6" fillId="0" borderId="0" xfId="1" applyFont="1" applyAlignment="1">
      <alignment vertical="center"/>
    </xf>
    <xf numFmtId="0" fontId="1" fillId="0" borderId="0" xfId="1" quotePrefix="1" applyAlignment="1">
      <alignment vertical="center"/>
    </xf>
    <xf numFmtId="0" fontId="4" fillId="2" borderId="1" xfId="1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quotePrefix="1" applyAlignment="1">
      <alignment vertical="center"/>
    </xf>
    <xf numFmtId="0" fontId="8" fillId="0" borderId="0" xfId="0" applyFont="1" applyAlignment="1">
      <alignment vertical="center"/>
    </xf>
    <xf numFmtId="0" fontId="4" fillId="7" borderId="0" xfId="0" applyFont="1" applyFill="1" applyAlignment="1">
      <alignment horizontal="left" vertical="center" indent="1"/>
    </xf>
    <xf numFmtId="0" fontId="0" fillId="3" borderId="4" xfId="0" applyFill="1" applyBorder="1" applyAlignment="1">
      <alignment horizontal="left" vertical="center" indent="1"/>
    </xf>
    <xf numFmtId="37" fontId="0" fillId="3" borderId="4" xfId="0" applyNumberFormat="1" applyFill="1" applyBorder="1" applyAlignment="1">
      <alignment horizontal="left" vertical="center" indent="1"/>
    </xf>
    <xf numFmtId="0" fontId="0" fillId="8" borderId="0" xfId="0" applyFill="1" applyAlignment="1">
      <alignment vertical="center"/>
    </xf>
    <xf numFmtId="0" fontId="9" fillId="8" borderId="0" xfId="0" quotePrefix="1" applyFont="1" applyFill="1" applyAlignment="1">
      <alignment vertical="center"/>
    </xf>
    <xf numFmtId="0" fontId="9" fillId="8" borderId="0" xfId="0" applyFont="1" applyFill="1" applyAlignment="1">
      <alignment vertical="center"/>
    </xf>
    <xf numFmtId="0" fontId="0" fillId="9" borderId="0" xfId="0" applyFill="1" applyAlignment="1">
      <alignment vertical="center"/>
    </xf>
    <xf numFmtId="0" fontId="4" fillId="7" borderId="0" xfId="0" applyFont="1" applyFill="1" applyAlignment="1">
      <alignment vertical="center"/>
    </xf>
    <xf numFmtId="14" fontId="0" fillId="0" borderId="0" xfId="0" applyNumberFormat="1" applyAlignment="1">
      <alignment vertical="center"/>
    </xf>
    <xf numFmtId="0" fontId="15" fillId="0" borderId="0" xfId="0" applyFont="1" applyAlignment="1">
      <alignment vertical="center"/>
    </xf>
    <xf numFmtId="0" fontId="0" fillId="5" borderId="0" xfId="0" applyFill="1" applyAlignment="1">
      <alignment vertical="center"/>
    </xf>
    <xf numFmtId="14" fontId="0" fillId="3" borderId="0" xfId="0" applyNumberFormat="1" applyFill="1" applyAlignment="1">
      <alignment vertical="center"/>
    </xf>
    <xf numFmtId="0" fontId="0" fillId="3" borderId="0" xfId="0" applyFill="1" applyAlignment="1">
      <alignment vertical="center"/>
    </xf>
    <xf numFmtId="0" fontId="4" fillId="7" borderId="1" xfId="0" applyFont="1" applyFill="1" applyBorder="1" applyAlignment="1">
      <alignment horizontal="left" vertical="center" indent="2"/>
    </xf>
    <xf numFmtId="0" fontId="9" fillId="0" borderId="0" xfId="0" applyFont="1" applyAlignment="1">
      <alignment vertical="center"/>
    </xf>
    <xf numFmtId="0" fontId="16" fillId="10" borderId="0" xfId="0" applyFont="1" applyFill="1" applyAlignment="1">
      <alignment horizontal="center" vertical="center"/>
    </xf>
    <xf numFmtId="14" fontId="17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4" fillId="11" borderId="0" xfId="0" applyFont="1" applyFill="1" applyAlignment="1">
      <alignment horizontal="center" vertical="center"/>
    </xf>
    <xf numFmtId="0" fontId="0" fillId="3" borderId="3" xfId="0" applyFill="1" applyBorder="1" applyAlignment="1">
      <alignment horizontal="left" vertical="center" indent="1"/>
    </xf>
    <xf numFmtId="0" fontId="4" fillId="11" borderId="0" xfId="0" applyFont="1" applyFill="1" applyAlignment="1">
      <alignment horizontal="left" vertical="center" indent="1"/>
    </xf>
    <xf numFmtId="0" fontId="0" fillId="3" borderId="8" xfId="0" applyFill="1" applyBorder="1" applyAlignment="1">
      <alignment horizontal="left" vertical="center" indent="1"/>
    </xf>
    <xf numFmtId="0" fontId="0" fillId="12" borderId="8" xfId="0" applyFill="1" applyBorder="1" applyAlignment="1">
      <alignment horizontal="left" vertical="center" indent="1"/>
    </xf>
    <xf numFmtId="0" fontId="2" fillId="11" borderId="0" xfId="0" applyFont="1" applyFill="1" applyAlignment="1">
      <alignment horizontal="left" vertical="center" indent="1"/>
    </xf>
    <xf numFmtId="0" fontId="4" fillId="0" borderId="0" xfId="0" applyFont="1" applyFill="1" applyAlignment="1">
      <alignment horizontal="left" vertical="center" indent="1"/>
    </xf>
    <xf numFmtId="0" fontId="0" fillId="0" borderId="0" xfId="0" applyFill="1" applyAlignment="1">
      <alignment vertical="center"/>
    </xf>
    <xf numFmtId="0" fontId="0" fillId="12" borderId="8" xfId="0" applyFill="1" applyBorder="1" applyAlignment="1">
      <alignment horizontal="left" vertical="center" wrapText="1" indent="1"/>
    </xf>
    <xf numFmtId="0" fontId="0" fillId="3" borderId="0" xfId="0" applyFill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18" fillId="0" borderId="0" xfId="0" applyFont="1" applyAlignment="1">
      <alignment vertical="center"/>
    </xf>
    <xf numFmtId="14" fontId="0" fillId="3" borderId="4" xfId="0" applyNumberFormat="1" applyFill="1" applyBorder="1" applyAlignment="1">
      <alignment horizontal="left" vertical="center" indent="1"/>
    </xf>
    <xf numFmtId="0" fontId="3" fillId="0" borderId="0" xfId="2" applyFont="1" applyAlignment="1">
      <alignment vertical="center"/>
    </xf>
    <xf numFmtId="0" fontId="1" fillId="0" borderId="0" xfId="2" applyAlignment="1">
      <alignment vertical="center"/>
    </xf>
    <xf numFmtId="14" fontId="1" fillId="4" borderId="4" xfId="2" applyNumberFormat="1" applyFill="1" applyBorder="1" applyAlignment="1">
      <alignment horizontal="left" vertical="center" indent="1"/>
    </xf>
    <xf numFmtId="0" fontId="14" fillId="0" borderId="0" xfId="2" applyFont="1" applyBorder="1" applyAlignment="1">
      <alignment vertical="center"/>
    </xf>
    <xf numFmtId="0" fontId="1" fillId="0" borderId="0" xfId="2" applyBorder="1" applyAlignment="1">
      <alignment vertical="center"/>
    </xf>
    <xf numFmtId="0" fontId="4" fillId="6" borderId="9" xfId="2" applyFont="1" applyFill="1" applyBorder="1" applyAlignment="1">
      <alignment horizontal="left" vertical="center" indent="1"/>
    </xf>
    <xf numFmtId="0" fontId="2" fillId="6" borderId="9" xfId="2" quotePrefix="1" applyFont="1" applyFill="1" applyBorder="1" applyAlignment="1">
      <alignment horizontal="left" vertical="center" indent="1"/>
    </xf>
    <xf numFmtId="0" fontId="1" fillId="12" borderId="10" xfId="2" quotePrefix="1" applyFill="1" applyBorder="1" applyAlignment="1">
      <alignment horizontal="left" vertical="center" indent="1"/>
    </xf>
    <xf numFmtId="0" fontId="1" fillId="12" borderId="9" xfId="2" applyFill="1" applyBorder="1" applyAlignment="1">
      <alignment vertical="center"/>
    </xf>
    <xf numFmtId="0" fontId="4" fillId="13" borderId="1" xfId="2" applyFont="1" applyFill="1" applyBorder="1" applyAlignment="1">
      <alignment horizontal="center" vertical="center"/>
    </xf>
    <xf numFmtId="0" fontId="4" fillId="13" borderId="2" xfId="2" applyFont="1" applyFill="1" applyBorder="1" applyAlignment="1">
      <alignment horizontal="center" vertical="center"/>
    </xf>
    <xf numFmtId="0" fontId="1" fillId="3" borderId="0" xfId="2" applyFill="1" applyAlignment="1">
      <alignment horizontal="right" vertical="center" indent="1"/>
    </xf>
    <xf numFmtId="0" fontId="1" fillId="3" borderId="3" xfId="2" applyFill="1" applyBorder="1" applyAlignment="1">
      <alignment horizontal="left" vertical="center" indent="1"/>
    </xf>
    <xf numFmtId="14" fontId="1" fillId="3" borderId="3" xfId="2" applyNumberFormat="1" applyFill="1" applyBorder="1" applyAlignment="1">
      <alignment horizontal="center" vertical="center"/>
    </xf>
    <xf numFmtId="0" fontId="1" fillId="3" borderId="0" xfId="2" quotePrefix="1" applyFill="1" applyAlignment="1">
      <alignment horizontal="left" vertical="center" indent="1"/>
    </xf>
    <xf numFmtId="0" fontId="4" fillId="11" borderId="0" xfId="2" applyFont="1" applyFill="1" applyAlignment="1">
      <alignment horizontal="left" vertical="center" indent="1"/>
    </xf>
    <xf numFmtId="0" fontId="4" fillId="11" borderId="0" xfId="2" applyFont="1" applyFill="1" applyAlignment="1">
      <alignment horizontal="left" vertical="center" indent="2"/>
    </xf>
    <xf numFmtId="0" fontId="19" fillId="11" borderId="0" xfId="2" applyFont="1" applyFill="1" applyAlignment="1">
      <alignment vertical="center"/>
    </xf>
    <xf numFmtId="0" fontId="0" fillId="3" borderId="0" xfId="2" applyFont="1" applyFill="1" applyAlignment="1">
      <alignment horizontal="left" vertical="center" indent="1"/>
    </xf>
    <xf numFmtId="0" fontId="1" fillId="3" borderId="0" xfId="2" applyFill="1" applyAlignment="1">
      <alignment vertical="center"/>
    </xf>
    <xf numFmtId="14" fontId="1" fillId="3" borderId="4" xfId="2" applyNumberFormat="1" applyFill="1" applyBorder="1" applyAlignment="1">
      <alignment horizontal="left" vertical="center" indent="1"/>
    </xf>
    <xf numFmtId="0" fontId="1" fillId="3" borderId="0" xfId="2" applyFill="1" applyBorder="1" applyAlignment="1">
      <alignment vertical="center"/>
    </xf>
    <xf numFmtId="0" fontId="5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4" fillId="2" borderId="0" xfId="3" applyFont="1" applyFill="1" applyBorder="1" applyAlignment="1">
      <alignment horizontal="center" vertical="center"/>
    </xf>
    <xf numFmtId="22" fontId="5" fillId="3" borderId="4" xfId="3" applyNumberFormat="1" applyFont="1" applyFill="1" applyBorder="1" applyAlignment="1">
      <alignment horizontal="center" vertical="center"/>
    </xf>
    <xf numFmtId="0" fontId="21" fillId="0" borderId="0" xfId="3" applyFont="1" applyBorder="1" applyAlignment="1">
      <alignment horizontal="left" vertical="center"/>
    </xf>
    <xf numFmtId="0" fontId="5" fillId="0" borderId="0" xfId="3" applyFont="1" applyAlignment="1">
      <alignment horizontal="center" vertical="center"/>
    </xf>
    <xf numFmtId="14" fontId="5" fillId="0" borderId="0" xfId="3" applyNumberFormat="1" applyFont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22" fontId="5" fillId="0" borderId="0" xfId="3" applyNumberFormat="1" applyFont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0" fillId="9" borderId="0" xfId="0" applyFill="1" applyAlignment="1">
      <alignment horizontal="left" vertical="center" indent="1"/>
    </xf>
    <xf numFmtId="0" fontId="0" fillId="9" borderId="3" xfId="0" applyFill="1" applyBorder="1" applyAlignment="1">
      <alignment horizontal="left" vertical="center" indent="1"/>
    </xf>
    <xf numFmtId="0" fontId="0" fillId="8" borderId="2" xfId="0" applyFill="1" applyBorder="1" applyAlignment="1">
      <alignment horizontal="left" vertical="center" indent="1"/>
    </xf>
    <xf numFmtId="0" fontId="0" fillId="8" borderId="7" xfId="0" applyFill="1" applyBorder="1" applyAlignment="1">
      <alignment horizontal="left" vertical="center" indent="1"/>
    </xf>
    <xf numFmtId="0" fontId="0" fillId="15" borderId="1" xfId="0" applyFill="1" applyBorder="1" applyAlignment="1">
      <alignment vertical="center"/>
    </xf>
    <xf numFmtId="0" fontId="4" fillId="7" borderId="9" xfId="2" applyFont="1" applyFill="1" applyBorder="1" applyAlignment="1">
      <alignment horizontal="left" vertical="center" indent="1"/>
    </xf>
    <xf numFmtId="0" fontId="2" fillId="7" borderId="9" xfId="2" quotePrefix="1" applyFont="1" applyFill="1" applyBorder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8" fillId="0" borderId="0" xfId="2" applyFont="1" applyAlignment="1">
      <alignment vertical="center"/>
    </xf>
    <xf numFmtId="0" fontId="4" fillId="11" borderId="0" xfId="2" applyFont="1" applyFill="1" applyBorder="1" applyAlignment="1">
      <alignment horizontal="left" vertical="center" indent="1"/>
    </xf>
    <xf numFmtId="164" fontId="1" fillId="3" borderId="4" xfId="2" applyNumberFormat="1" applyFill="1" applyBorder="1" applyAlignment="1">
      <alignment horizontal="left" vertical="center" indent="1"/>
    </xf>
    <xf numFmtId="0" fontId="1" fillId="5" borderId="4" xfId="2" applyFill="1" applyBorder="1" applyAlignment="1">
      <alignment horizontal="left" vertical="center" indent="1"/>
    </xf>
    <xf numFmtId="0" fontId="4" fillId="11" borderId="0" xfId="2" applyFont="1" applyFill="1" applyAlignment="1">
      <alignment horizontal="center" vertical="center"/>
    </xf>
    <xf numFmtId="0" fontId="1" fillId="3" borderId="4" xfId="2" applyFill="1" applyBorder="1" applyAlignment="1">
      <alignment horizontal="left" vertical="center" indent="1"/>
    </xf>
    <xf numFmtId="0" fontId="0" fillId="3" borderId="0" xfId="2" applyFont="1" applyFill="1" applyAlignment="1">
      <alignment horizontal="center" vertical="center"/>
    </xf>
    <xf numFmtId="0" fontId="9" fillId="0" borderId="0" xfId="2" applyFont="1" applyAlignment="1">
      <alignment vertical="center"/>
    </xf>
    <xf numFmtId="164" fontId="1" fillId="5" borderId="6" xfId="2" applyNumberFormat="1" applyFill="1" applyBorder="1" applyAlignment="1">
      <alignment horizontal="left" vertical="center" indent="1"/>
    </xf>
    <xf numFmtId="0" fontId="1" fillId="0" borderId="5" xfId="2" applyBorder="1" applyAlignment="1">
      <alignment vertical="center"/>
    </xf>
    <xf numFmtId="0" fontId="1" fillId="5" borderId="7" xfId="2" applyFill="1" applyBorder="1" applyAlignment="1">
      <alignment horizontal="left" vertical="center" indent="1"/>
    </xf>
    <xf numFmtId="0" fontId="1" fillId="5" borderId="1" xfId="2" applyFill="1" applyBorder="1" applyAlignment="1">
      <alignment vertical="center"/>
    </xf>
    <xf numFmtId="0" fontId="0" fillId="5" borderId="0" xfId="2" applyFont="1" applyFill="1" applyAlignment="1">
      <alignment horizontal="center" vertical="center"/>
    </xf>
    <xf numFmtId="0" fontId="1" fillId="5" borderId="0" xfId="2" applyFill="1" applyBorder="1" applyAlignment="1">
      <alignment vertical="center"/>
    </xf>
    <xf numFmtId="0" fontId="5" fillId="0" borderId="0" xfId="3" applyFont="1" applyBorder="1" applyAlignment="1">
      <alignment horizontal="right" vertical="center" indent="1"/>
    </xf>
    <xf numFmtId="0" fontId="5" fillId="0" borderId="0" xfId="3" applyFont="1" applyAlignment="1">
      <alignment horizontal="right" vertical="center" indent="1"/>
    </xf>
    <xf numFmtId="0" fontId="22" fillId="0" borderId="0" xfId="3" applyFont="1" applyBorder="1" applyAlignment="1">
      <alignment vertical="center"/>
    </xf>
    <xf numFmtId="0" fontId="16" fillId="7" borderId="0" xfId="3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/>
    </xf>
    <xf numFmtId="0" fontId="1" fillId="0" borderId="0" xfId="1" quotePrefix="1" applyFont="1" applyAlignment="1">
      <alignment vertical="center"/>
    </xf>
    <xf numFmtId="0" fontId="1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vertical="center" indent="1"/>
    </xf>
    <xf numFmtId="165" fontId="1" fillId="3" borderId="4" xfId="1" applyNumberFormat="1" applyFill="1" applyBorder="1" applyAlignment="1">
      <alignment vertical="center"/>
    </xf>
    <xf numFmtId="166" fontId="1" fillId="3" borderId="4" xfId="1" applyNumberFormat="1" applyFill="1" applyBorder="1" applyAlignment="1">
      <alignment vertical="center"/>
    </xf>
    <xf numFmtId="167" fontId="1" fillId="3" borderId="4" xfId="1" applyNumberFormat="1" applyFill="1" applyBorder="1" applyAlignment="1">
      <alignment vertical="center"/>
    </xf>
    <xf numFmtId="0" fontId="1" fillId="4" borderId="7" xfId="1" applyFill="1" applyBorder="1" applyAlignment="1">
      <alignment vertical="center"/>
    </xf>
    <xf numFmtId="0" fontId="4" fillId="16" borderId="1" xfId="1" applyFont="1" applyFill="1" applyBorder="1" applyAlignment="1">
      <alignment horizontal="left" vertical="center" indent="1"/>
    </xf>
    <xf numFmtId="0" fontId="24" fillId="0" borderId="0" xfId="5" applyAlignment="1">
      <alignment vertical="center"/>
    </xf>
    <xf numFmtId="37" fontId="24" fillId="0" borderId="0" xfId="5" applyNumberFormat="1" applyAlignment="1">
      <alignment vertical="center"/>
    </xf>
    <xf numFmtId="168" fontId="24" fillId="4" borderId="4" xfId="5" applyNumberFormat="1" applyFill="1" applyBorder="1" applyAlignment="1">
      <alignment horizontal="left" vertical="center" indent="1"/>
    </xf>
    <xf numFmtId="0" fontId="25" fillId="6" borderId="0" xfId="5" applyFont="1" applyFill="1" applyAlignment="1">
      <alignment horizontal="left" vertical="center" indent="1"/>
    </xf>
    <xf numFmtId="0" fontId="24" fillId="0" borderId="0" xfId="5" applyFill="1" applyAlignment="1">
      <alignment vertical="center"/>
    </xf>
    <xf numFmtId="0" fontId="26" fillId="0" borderId="0" xfId="5" applyFont="1" applyFill="1" applyAlignment="1">
      <alignment vertical="center"/>
    </xf>
    <xf numFmtId="37" fontId="27" fillId="3" borderId="7" xfId="5" applyNumberFormat="1" applyFont="1" applyFill="1" applyBorder="1" applyAlignment="1">
      <alignment horizontal="left" vertical="center" indent="1"/>
    </xf>
    <xf numFmtId="0" fontId="25" fillId="16" borderId="1" xfId="5" applyFont="1" applyFill="1" applyBorder="1" applyAlignment="1">
      <alignment horizontal="left" vertical="center" indent="1"/>
    </xf>
    <xf numFmtId="0" fontId="28" fillId="0" borderId="0" xfId="5" applyFont="1" applyAlignment="1">
      <alignment vertical="center"/>
    </xf>
    <xf numFmtId="0" fontId="29" fillId="0" borderId="0" xfId="5" applyFont="1" applyAlignment="1">
      <alignment vertical="center"/>
    </xf>
    <xf numFmtId="169" fontId="24" fillId="4" borderId="0" xfId="5" applyNumberFormat="1" applyFill="1" applyBorder="1" applyAlignment="1">
      <alignment horizontal="left" vertical="center" indent="1"/>
    </xf>
    <xf numFmtId="37" fontId="27" fillId="3" borderId="1" xfId="5" applyNumberFormat="1" applyFont="1" applyFill="1" applyBorder="1" applyAlignment="1">
      <alignment horizontal="left" vertical="center" indent="1"/>
    </xf>
    <xf numFmtId="170" fontId="24" fillId="4" borderId="0" xfId="5" applyNumberFormat="1" applyFill="1" applyBorder="1" applyAlignment="1">
      <alignment horizontal="center" vertical="center"/>
    </xf>
    <xf numFmtId="171" fontId="24" fillId="4" borderId="4" xfId="5" applyNumberFormat="1" applyFill="1" applyBorder="1" applyAlignment="1">
      <alignment horizontal="left" vertical="center" indent="1"/>
    </xf>
    <xf numFmtId="37" fontId="30" fillId="3" borderId="7" xfId="5" applyNumberFormat="1" applyFont="1" applyFill="1" applyBorder="1" applyAlignment="1">
      <alignment horizontal="left" vertical="center" indent="1"/>
    </xf>
    <xf numFmtId="172" fontId="24" fillId="3" borderId="4" xfId="5" applyNumberFormat="1" applyFill="1" applyBorder="1" applyAlignment="1">
      <alignment horizontal="center" vertical="center"/>
    </xf>
    <xf numFmtId="173" fontId="27" fillId="4" borderId="4" xfId="5" applyNumberFormat="1" applyFont="1" applyFill="1" applyBorder="1" applyAlignment="1">
      <alignment horizontal="left" vertical="center" indent="1"/>
    </xf>
    <xf numFmtId="0" fontId="23" fillId="3" borderId="4" xfId="3" applyFont="1" applyFill="1" applyBorder="1" applyAlignment="1">
      <alignment horizontal="center" vertical="center" wrapText="1"/>
    </xf>
    <xf numFmtId="37" fontId="19" fillId="0" borderId="0" xfId="1" applyNumberFormat="1" applyFont="1" applyAlignment="1">
      <alignment vertical="center"/>
    </xf>
    <xf numFmtId="0" fontId="4" fillId="2" borderId="0" xfId="1" applyFont="1" applyFill="1" applyAlignment="1">
      <alignment horizontal="left" vertical="center" indent="1"/>
    </xf>
    <xf numFmtId="0" fontId="4" fillId="2" borderId="0" xfId="1" applyFont="1" applyFill="1" applyAlignment="1">
      <alignment vertical="center"/>
    </xf>
    <xf numFmtId="0" fontId="5" fillId="3" borderId="4" xfId="1" applyFont="1" applyFill="1" applyBorder="1" applyAlignment="1">
      <alignment horizontal="left" vertical="center" indent="1"/>
    </xf>
    <xf numFmtId="0" fontId="5" fillId="0" borderId="0" xfId="1" applyFont="1" applyAlignment="1">
      <alignment vertical="center"/>
    </xf>
    <xf numFmtId="11" fontId="5" fillId="0" borderId="0" xfId="1" quotePrefix="1" applyNumberFormat="1" applyFont="1" applyAlignment="1">
      <alignment vertical="center"/>
    </xf>
    <xf numFmtId="11" fontId="5" fillId="0" borderId="0" xfId="1" quotePrefix="1" applyNumberFormat="1" applyFont="1" applyAlignment="1">
      <alignment horizontal="center" vertical="center"/>
    </xf>
    <xf numFmtId="37" fontId="5" fillId="3" borderId="4" xfId="1" applyNumberFormat="1" applyFont="1" applyFill="1" applyBorder="1" applyAlignment="1">
      <alignment horizontal="left" vertical="center" indent="1"/>
    </xf>
    <xf numFmtId="0" fontId="5" fillId="0" borderId="0" xfId="1" applyFont="1" applyAlignment="1">
      <alignment horizontal="left" vertical="center" indent="1"/>
    </xf>
    <xf numFmtId="37" fontId="1" fillId="0" borderId="0" xfId="1" applyNumberFormat="1" applyAlignment="1">
      <alignment vertical="center"/>
    </xf>
    <xf numFmtId="11" fontId="1" fillId="0" borderId="0" xfId="1" applyNumberFormat="1" applyAlignment="1">
      <alignment vertical="center"/>
    </xf>
    <xf numFmtId="0" fontId="5" fillId="3" borderId="0" xfId="1" applyFont="1" applyFill="1" applyAlignment="1">
      <alignment horizontal="left" vertical="center" indent="1"/>
    </xf>
    <xf numFmtId="37" fontId="5" fillId="0" borderId="0" xfId="1" applyNumberFormat="1" applyFont="1" applyAlignment="1">
      <alignment vertical="center"/>
    </xf>
    <xf numFmtId="0" fontId="4" fillId="14" borderId="0" xfId="1" applyFont="1" applyFill="1" applyAlignment="1">
      <alignment horizontal="left" vertical="center" indent="1"/>
    </xf>
    <xf numFmtId="0" fontId="4" fillId="14" borderId="0" xfId="1" applyFont="1" applyFill="1" applyAlignment="1">
      <alignment vertical="center"/>
    </xf>
    <xf numFmtId="0" fontId="4" fillId="14" borderId="0" xfId="1" quotePrefix="1" applyFont="1" applyFill="1" applyAlignment="1">
      <alignment horizontal="left" vertical="center" indent="1"/>
    </xf>
    <xf numFmtId="3" fontId="5" fillId="3" borderId="4" xfId="1" applyNumberFormat="1" applyFont="1" applyFill="1" applyBorder="1" applyAlignment="1">
      <alignment horizontal="left" vertical="center" indent="1"/>
    </xf>
    <xf numFmtId="49" fontId="5" fillId="3" borderId="4" xfId="1" applyNumberFormat="1" applyFont="1" applyFill="1" applyBorder="1" applyAlignment="1">
      <alignment horizontal="left" vertical="center" indent="1"/>
    </xf>
    <xf numFmtId="0" fontId="1" fillId="3" borderId="4" xfId="1" applyFill="1" applyBorder="1" applyAlignment="1">
      <alignment horizontal="left" vertical="center" indent="1"/>
    </xf>
    <xf numFmtId="0" fontId="2" fillId="0" borderId="0" xfId="1" applyFont="1" applyAlignment="1">
      <alignment vertical="center"/>
    </xf>
    <xf numFmtId="0" fontId="15" fillId="0" borderId="0" xfId="1" applyFont="1" applyAlignment="1">
      <alignment horizontal="left" vertical="center"/>
    </xf>
    <xf numFmtId="37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37" fontId="8" fillId="0" borderId="0" xfId="0" applyNumberFormat="1" applyFont="1" applyAlignment="1">
      <alignment vertical="center"/>
    </xf>
    <xf numFmtId="37" fontId="4" fillId="11" borderId="0" xfId="0" applyNumberFormat="1" applyFont="1" applyFill="1" applyAlignment="1">
      <alignment horizontal="left" vertical="center" indent="1"/>
    </xf>
    <xf numFmtId="37" fontId="4" fillId="7" borderId="0" xfId="0" applyNumberFormat="1" applyFont="1" applyFill="1" applyAlignment="1">
      <alignment horizontal="left" vertical="center" indent="1"/>
    </xf>
    <xf numFmtId="37" fontId="0" fillId="4" borderId="4" xfId="0" applyNumberFormat="1" applyFill="1" applyBorder="1" applyAlignment="1">
      <alignment horizontal="left" vertical="center" indent="1"/>
    </xf>
    <xf numFmtId="0" fontId="0" fillId="4" borderId="4" xfId="0" applyFill="1" applyBorder="1" applyAlignment="1">
      <alignment horizontal="left" vertical="center" indent="1"/>
    </xf>
    <xf numFmtId="37" fontId="4" fillId="11" borderId="5" xfId="0" applyNumberFormat="1" applyFont="1" applyFill="1" applyBorder="1" applyAlignment="1">
      <alignment horizontal="left" vertical="center" indent="1"/>
    </xf>
    <xf numFmtId="37" fontId="0" fillId="4" borderId="6" xfId="0" applyNumberFormat="1" applyFill="1" applyBorder="1" applyAlignment="1">
      <alignment horizontal="left" vertical="center" indent="1"/>
    </xf>
    <xf numFmtId="37" fontId="4" fillId="11" borderId="1" xfId="0" applyNumberFormat="1" applyFont="1" applyFill="1" applyBorder="1" applyAlignment="1">
      <alignment horizontal="left" vertical="center" indent="1"/>
    </xf>
    <xf numFmtId="0" fontId="0" fillId="4" borderId="7" xfId="0" applyFill="1" applyBorder="1" applyAlignment="1">
      <alignment horizontal="left" vertical="center" indent="1"/>
    </xf>
    <xf numFmtId="37" fontId="4" fillId="7" borderId="5" xfId="0" applyNumberFormat="1" applyFont="1" applyFill="1" applyBorder="1" applyAlignment="1">
      <alignment horizontal="left" vertical="center" indent="1"/>
    </xf>
    <xf numFmtId="37" fontId="0" fillId="3" borderId="6" xfId="0" applyNumberFormat="1" applyFill="1" applyBorder="1" applyAlignment="1">
      <alignment horizontal="left" vertical="center" indent="1"/>
    </xf>
    <xf numFmtId="0" fontId="0" fillId="3" borderId="7" xfId="0" applyFill="1" applyBorder="1" applyAlignment="1">
      <alignment horizontal="left" vertical="center" indent="1"/>
    </xf>
    <xf numFmtId="0" fontId="0" fillId="4" borderId="4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quotePrefix="1" applyAlignment="1">
      <alignment horizontal="left" vertical="center" indent="1"/>
    </xf>
    <xf numFmtId="0" fontId="4" fillId="7" borderId="0" xfId="0" applyFont="1" applyFill="1" applyBorder="1" applyAlignment="1">
      <alignment horizontal="left" vertical="center"/>
    </xf>
    <xf numFmtId="0" fontId="4" fillId="7" borderId="8" xfId="0" applyFont="1" applyFill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37" fontId="0" fillId="3" borderId="0" xfId="0" applyNumberFormat="1" applyFill="1" applyAlignment="1">
      <alignment vertical="center"/>
    </xf>
    <xf numFmtId="39" fontId="0" fillId="3" borderId="0" xfId="0" applyNumberFormat="1" applyFill="1" applyAlignment="1">
      <alignment vertical="center"/>
    </xf>
    <xf numFmtId="0" fontId="7" fillId="3" borderId="0" xfId="0" quotePrefix="1" applyFont="1" applyFill="1" applyAlignment="1">
      <alignment horizontal="left" vertical="center" indent="1"/>
    </xf>
    <xf numFmtId="0" fontId="0" fillId="0" borderId="0" xfId="0" applyFill="1" applyAlignment="1">
      <alignment horizontal="left" vertical="center" wrapText="1"/>
    </xf>
    <xf numFmtId="0" fontId="0" fillId="3" borderId="4" xfId="0" applyFill="1" applyBorder="1" applyAlignment="1">
      <alignment vertical="center"/>
    </xf>
    <xf numFmtId="37" fontId="0" fillId="3" borderId="4" xfId="0" applyNumberFormat="1" applyFill="1" applyBorder="1" applyAlignment="1">
      <alignment vertical="center"/>
    </xf>
    <xf numFmtId="0" fontId="4" fillId="7" borderId="1" xfId="0" applyFont="1" applyFill="1" applyBorder="1" applyAlignment="1">
      <alignment horizontal="left" vertical="center" indent="1"/>
    </xf>
    <xf numFmtId="0" fontId="4" fillId="7" borderId="1" xfId="0" applyFont="1" applyFill="1" applyBorder="1" applyAlignment="1">
      <alignment vertical="center"/>
    </xf>
    <xf numFmtId="37" fontId="0" fillId="3" borderId="7" xfId="0" applyNumberFormat="1" applyFill="1" applyBorder="1" applyAlignment="1">
      <alignment vertical="center"/>
    </xf>
    <xf numFmtId="0" fontId="0" fillId="3" borderId="4" xfId="0" applyNumberFormat="1" applyFill="1" applyBorder="1" applyAlignment="1">
      <alignment horizontal="center" vertical="center"/>
    </xf>
    <xf numFmtId="0" fontId="31" fillId="3" borderId="0" xfId="0" applyFont="1" applyFill="1" applyAlignment="1">
      <alignment vertical="center"/>
    </xf>
    <xf numFmtId="0" fontId="0" fillId="3" borderId="0" xfId="0" applyFill="1" applyAlignment="1">
      <alignment horizontal="left" vertical="center" indent="1"/>
    </xf>
    <xf numFmtId="0" fontId="4" fillId="7" borderId="0" xfId="0" applyFont="1" applyFill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left" vertical="center" indent="1"/>
    </xf>
    <xf numFmtId="0" fontId="0" fillId="3" borderId="0" xfId="0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0" fontId="0" fillId="4" borderId="13" xfId="0" applyFill="1" applyBorder="1" applyAlignment="1">
      <alignment horizontal="right" vertical="center" indent="1"/>
    </xf>
    <xf numFmtId="0" fontId="0" fillId="4" borderId="14" xfId="0" applyFill="1" applyBorder="1" applyAlignment="1">
      <alignment horizontal="right" vertical="center" indent="1"/>
    </xf>
    <xf numFmtId="0" fontId="0" fillId="4" borderId="15" xfId="0" applyFill="1" applyBorder="1" applyAlignment="1">
      <alignment horizontal="right" vertical="center" indent="1"/>
    </xf>
    <xf numFmtId="0" fontId="4" fillId="11" borderId="16" xfId="0" applyFont="1" applyFill="1" applyBorder="1" applyAlignment="1">
      <alignment horizontal="center" vertical="center"/>
    </xf>
    <xf numFmtId="0" fontId="0" fillId="4" borderId="17" xfId="0" applyFill="1" applyBorder="1" applyAlignment="1">
      <alignment horizontal="left" vertical="center" indent="1"/>
    </xf>
    <xf numFmtId="0" fontId="0" fillId="4" borderId="18" xfId="0" applyFill="1" applyBorder="1" applyAlignment="1">
      <alignment horizontal="left" vertical="center" indent="1"/>
    </xf>
    <xf numFmtId="0" fontId="0" fillId="4" borderId="19" xfId="0" applyFill="1" applyBorder="1" applyAlignment="1">
      <alignment horizontal="left" vertical="center" indent="1"/>
    </xf>
    <xf numFmtId="0" fontId="4" fillId="11" borderId="0" xfId="2" applyFont="1" applyFill="1" applyAlignment="1">
      <alignment horizontal="left" vertical="center" indent="1"/>
    </xf>
    <xf numFmtId="0" fontId="0" fillId="3" borderId="3" xfId="2" applyFont="1" applyFill="1" applyBorder="1" applyAlignment="1">
      <alignment horizontal="left" vertical="center" indent="1"/>
    </xf>
    <xf numFmtId="22" fontId="1" fillId="0" borderId="0" xfId="2" applyNumberFormat="1" applyAlignment="1">
      <alignment vertical="center"/>
    </xf>
    <xf numFmtId="1" fontId="1" fillId="0" borderId="0" xfId="2" applyNumberFormat="1" applyAlignment="1">
      <alignment vertical="center"/>
    </xf>
    <xf numFmtId="174" fontId="1" fillId="4" borderId="4" xfId="2" applyNumberFormat="1" applyFill="1" applyBorder="1" applyAlignment="1">
      <alignment horizontal="left" vertical="center" indent="1"/>
    </xf>
    <xf numFmtId="0" fontId="2" fillId="0" borderId="0" xfId="2" applyFont="1" applyAlignment="1">
      <alignment vertical="center"/>
    </xf>
    <xf numFmtId="0" fontId="9" fillId="5" borderId="0" xfId="2" quotePrefix="1" applyFont="1" applyFill="1" applyAlignment="1">
      <alignment horizontal="left" vertical="center" indent="1"/>
    </xf>
    <xf numFmtId="0" fontId="4" fillId="7" borderId="0" xfId="0" applyFont="1" applyFill="1" applyBorder="1" applyAlignment="1">
      <alignment horizontal="left" vertical="center" indent="1"/>
    </xf>
    <xf numFmtId="0" fontId="4" fillId="7" borderId="8" xfId="0" applyFont="1" applyFill="1" applyBorder="1" applyAlignment="1">
      <alignment horizontal="left" vertical="center" indent="2"/>
    </xf>
    <xf numFmtId="0" fontId="4" fillId="7" borderId="0" xfId="0" applyFont="1" applyFill="1" applyAlignment="1">
      <alignment horizontal="left" vertical="center" indent="2"/>
    </xf>
    <xf numFmtId="1" fontId="5" fillId="0" borderId="0" xfId="1" applyNumberFormat="1" applyFont="1" applyAlignment="1">
      <alignment vertical="center"/>
    </xf>
    <xf numFmtId="3" fontId="0" fillId="3" borderId="4" xfId="0" applyNumberFormat="1" applyFill="1" applyBorder="1" applyAlignment="1">
      <alignment horizontal="left" vertical="center" indent="1"/>
    </xf>
    <xf numFmtId="37" fontId="0" fillId="3" borderId="3" xfId="0" applyNumberFormat="1" applyFill="1" applyBorder="1" applyAlignment="1">
      <alignment horizontal="right" vertical="center" indent="1"/>
    </xf>
    <xf numFmtId="49" fontId="0" fillId="3" borderId="3" xfId="0" applyNumberFormat="1" applyFill="1" applyBorder="1" applyAlignment="1">
      <alignment horizontal="left" vertical="center" indent="1"/>
    </xf>
    <xf numFmtId="0" fontId="0" fillId="3" borderId="13" xfId="0" applyFill="1" applyBorder="1" applyAlignment="1">
      <alignment horizontal="center" vertical="center"/>
    </xf>
    <xf numFmtId="0" fontId="0" fillId="3" borderId="20" xfId="0" applyFill="1" applyBorder="1" applyAlignment="1">
      <alignment horizontal="left" vertical="center" indent="1"/>
    </xf>
    <xf numFmtId="37" fontId="0" fillId="3" borderId="20" xfId="0" applyNumberFormat="1" applyFill="1" applyBorder="1" applyAlignment="1">
      <alignment horizontal="right" vertical="center" indent="1"/>
    </xf>
    <xf numFmtId="49" fontId="0" fillId="3" borderId="20" xfId="0" applyNumberFormat="1" applyFill="1" applyBorder="1" applyAlignment="1">
      <alignment horizontal="left" vertical="center" indent="1"/>
    </xf>
    <xf numFmtId="0" fontId="0" fillId="3" borderId="21" xfId="0" applyFill="1" applyBorder="1" applyAlignment="1">
      <alignment horizontal="left" vertical="center" indent="1"/>
    </xf>
    <xf numFmtId="0" fontId="0" fillId="3" borderId="14" xfId="0" applyFill="1" applyBorder="1" applyAlignment="1">
      <alignment horizontal="center" vertical="center"/>
    </xf>
    <xf numFmtId="0" fontId="0" fillId="3" borderId="22" xfId="0" applyFill="1" applyBorder="1" applyAlignment="1">
      <alignment horizontal="left" vertical="center" indent="1"/>
    </xf>
    <xf numFmtId="0" fontId="0" fillId="3" borderId="15" xfId="0" applyFill="1" applyBorder="1" applyAlignment="1">
      <alignment horizontal="center" vertical="center"/>
    </xf>
    <xf numFmtId="0" fontId="0" fillId="3" borderId="23" xfId="0" applyFill="1" applyBorder="1" applyAlignment="1">
      <alignment horizontal="left" vertical="center" indent="1"/>
    </xf>
    <xf numFmtId="37" fontId="0" fillId="3" borderId="23" xfId="0" applyNumberFormat="1" applyFill="1" applyBorder="1" applyAlignment="1">
      <alignment horizontal="right" vertical="center" indent="1"/>
    </xf>
    <xf numFmtId="49" fontId="0" fillId="3" borderId="23" xfId="0" applyNumberFormat="1" applyFill="1" applyBorder="1" applyAlignment="1">
      <alignment horizontal="left" vertical="center" indent="1"/>
    </xf>
    <xf numFmtId="0" fontId="0" fillId="3" borderId="24" xfId="0" applyFill="1" applyBorder="1" applyAlignment="1">
      <alignment horizontal="left" vertical="center" indent="1"/>
    </xf>
    <xf numFmtId="0" fontId="4" fillId="6" borderId="0" xfId="1" applyFont="1" applyFill="1" applyAlignment="1">
      <alignment horizontal="center" vertical="center" wrapText="1"/>
    </xf>
    <xf numFmtId="0" fontId="32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4" borderId="0" xfId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37" fontId="4" fillId="7" borderId="0" xfId="0" applyNumberFormat="1" applyFont="1" applyFill="1" applyBorder="1" applyAlignment="1">
      <alignment horizontal="left" vertical="center" indent="1"/>
    </xf>
    <xf numFmtId="37" fontId="4" fillId="7" borderId="1" xfId="0" applyNumberFormat="1" applyFont="1" applyFill="1" applyBorder="1" applyAlignment="1">
      <alignment horizontal="left" vertical="center" indent="1"/>
    </xf>
    <xf numFmtId="37" fontId="4" fillId="11" borderId="0" xfId="0" applyNumberFormat="1" applyFont="1" applyFill="1" applyAlignment="1">
      <alignment horizontal="left" vertical="center" indent="1"/>
    </xf>
    <xf numFmtId="0" fontId="4" fillId="11" borderId="0" xfId="0" applyFont="1" applyFill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0" xfId="0" applyFont="1" applyFill="1" applyAlignment="1">
      <alignment horizontal="center" vertical="center" wrapText="1"/>
    </xf>
    <xf numFmtId="0" fontId="4" fillId="7" borderId="0" xfId="0" quotePrefix="1" applyFont="1" applyFill="1" applyAlignment="1">
      <alignment horizontal="center" vertical="center" wrapText="1"/>
    </xf>
    <xf numFmtId="0" fontId="4" fillId="11" borderId="5" xfId="2" applyFont="1" applyFill="1" applyBorder="1" applyAlignment="1">
      <alignment horizontal="center" vertical="center"/>
    </xf>
    <xf numFmtId="0" fontId="4" fillId="11" borderId="11" xfId="2" applyFont="1" applyFill="1" applyBorder="1" applyAlignment="1">
      <alignment horizontal="center" vertical="center"/>
    </xf>
    <xf numFmtId="0" fontId="1" fillId="3" borderId="4" xfId="2" quotePrefix="1" applyFill="1" applyBorder="1" applyAlignment="1">
      <alignment horizontal="left" vertical="center" wrapText="1" indent="1"/>
    </xf>
    <xf numFmtId="0" fontId="1" fillId="3" borderId="0" xfId="2" quotePrefix="1" applyFill="1" applyBorder="1" applyAlignment="1">
      <alignment horizontal="left" vertical="center" wrapText="1" indent="1"/>
    </xf>
    <xf numFmtId="0" fontId="7" fillId="4" borderId="0" xfId="2" applyFont="1" applyFill="1" applyAlignment="1">
      <alignment horizontal="center" vertical="center" wrapText="1"/>
    </xf>
    <xf numFmtId="0" fontId="1" fillId="12" borderId="10" xfId="2" quotePrefix="1" applyFill="1" applyBorder="1" applyAlignment="1">
      <alignment horizontal="left" vertical="center" wrapText="1" indent="1"/>
    </xf>
    <xf numFmtId="0" fontId="1" fillId="12" borderId="9" xfId="2" quotePrefix="1" applyFill="1" applyBorder="1" applyAlignment="1">
      <alignment horizontal="left" vertical="center" wrapText="1" indent="1"/>
    </xf>
    <xf numFmtId="0" fontId="4" fillId="11" borderId="4" xfId="2" applyFont="1" applyFill="1" applyBorder="1" applyAlignment="1">
      <alignment horizontal="center" vertical="center"/>
    </xf>
    <xf numFmtId="0" fontId="4" fillId="11" borderId="0" xfId="2" applyFont="1" applyFill="1" applyBorder="1" applyAlignment="1">
      <alignment horizontal="center" vertical="center"/>
    </xf>
    <xf numFmtId="0" fontId="4" fillId="11" borderId="0" xfId="2" applyFont="1" applyFill="1" applyAlignment="1">
      <alignment horizontal="left" vertical="center" indent="1"/>
    </xf>
    <xf numFmtId="0" fontId="1" fillId="3" borderId="0" xfId="2" applyFill="1" applyBorder="1" applyAlignment="1">
      <alignment horizontal="left" vertical="center" wrapText="1" indent="1"/>
    </xf>
    <xf numFmtId="0" fontId="1" fillId="3" borderId="4" xfId="2" applyFill="1" applyBorder="1" applyAlignment="1">
      <alignment horizontal="left" vertical="center" wrapText="1" indent="1"/>
    </xf>
    <xf numFmtId="0" fontId="4" fillId="7" borderId="5" xfId="2" applyFont="1" applyFill="1" applyBorder="1" applyAlignment="1">
      <alignment horizontal="center" vertical="center"/>
    </xf>
    <xf numFmtId="0" fontId="4" fillId="7" borderId="11" xfId="2" applyFont="1" applyFill="1" applyBorder="1" applyAlignment="1">
      <alignment horizontal="center" vertical="center"/>
    </xf>
    <xf numFmtId="0" fontId="4" fillId="7" borderId="1" xfId="2" applyFont="1" applyFill="1" applyBorder="1" applyAlignment="1">
      <alignment horizontal="center" vertical="center"/>
    </xf>
    <xf numFmtId="0" fontId="4" fillId="7" borderId="12" xfId="2" applyFont="1" applyFill="1" applyBorder="1" applyAlignment="1">
      <alignment horizontal="center" vertical="center"/>
    </xf>
    <xf numFmtId="0" fontId="7" fillId="5" borderId="0" xfId="0" quotePrefix="1" applyFont="1" applyFill="1" applyAlignment="1">
      <alignment horizontal="center" vertical="center" wrapText="1"/>
    </xf>
    <xf numFmtId="0" fontId="7" fillId="8" borderId="0" xfId="0" quotePrefix="1" applyFont="1" applyFill="1" applyAlignment="1">
      <alignment horizontal="center" vertical="center" wrapText="1"/>
    </xf>
  </cellXfs>
  <cellStyles count="6">
    <cellStyle name="Normal" xfId="0" builtinId="0"/>
    <cellStyle name="Normal 2" xfId="1"/>
    <cellStyle name="Normal 2 2" xfId="4"/>
    <cellStyle name="Normal 2 2 2" xfId="5"/>
    <cellStyle name="Normal 3" xfId="3"/>
    <cellStyle name="Normal 6" xfId="2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6" fmlaLink="$A$3" horiz="1" max="15" min="1" page="10" val="6"/>
</file>

<file path=xl/ctrlProps/ctrlProp10.xml><?xml version="1.0" encoding="utf-8"?>
<formControlPr xmlns="http://schemas.microsoft.com/office/spreadsheetml/2009/9/main" objectType="Scroll" dx="22" fmlaLink="$A$3" horiz="1" max="366" min="1" page="10" val="22"/>
</file>

<file path=xl/ctrlProps/ctrlProp11.xml><?xml version="1.0" encoding="utf-8"?>
<formControlPr xmlns="http://schemas.microsoft.com/office/spreadsheetml/2009/9/main" objectType="Scroll" dx="22" fmlaLink="$D$4" horiz="1" inc="5" max="100" min="5" page="10" val="100"/>
</file>

<file path=xl/ctrlProps/ctrlProp12.xml><?xml version="1.0" encoding="utf-8"?>
<formControlPr xmlns="http://schemas.microsoft.com/office/spreadsheetml/2009/9/main" objectType="Radio" checked="Checked" firstButton="1" fmlaLink="$A$9" lockText="1"/>
</file>

<file path=xl/ctrlProps/ctrlProp13.xml><?xml version="1.0" encoding="utf-8"?>
<formControlPr xmlns="http://schemas.microsoft.com/office/spreadsheetml/2009/9/main" objectType="Radio" lockText="1"/>
</file>

<file path=xl/ctrlProps/ctrlProp14.xml><?xml version="1.0" encoding="utf-8"?>
<formControlPr xmlns="http://schemas.microsoft.com/office/spreadsheetml/2009/9/main" objectType="Scroll" dx="22" fmlaLink="$D$4" horiz="1" max="100" min="1" page="10"/>
</file>

<file path=xl/ctrlProps/ctrlProp2.xml><?xml version="1.0" encoding="utf-8"?>
<formControlPr xmlns="http://schemas.microsoft.com/office/spreadsheetml/2009/9/main" objectType="Scroll" dx="16" fmlaLink="$A$11" horiz="1" max="10" page="10" val="6"/>
</file>

<file path=xl/ctrlProps/ctrlProp3.xml><?xml version="1.0" encoding="utf-8"?>
<formControlPr xmlns="http://schemas.microsoft.com/office/spreadsheetml/2009/9/main" objectType="Scroll" dx="22" fmlaLink="$A$7" horiz="1" max="4" min="1" page="10" val="4"/>
</file>

<file path=xl/ctrlProps/ctrlProp4.xml><?xml version="1.0" encoding="utf-8"?>
<formControlPr xmlns="http://schemas.microsoft.com/office/spreadsheetml/2009/9/main" objectType="Scroll" dx="22" fmlaLink="$A$3" horiz="1" max="4" min="1" page="10"/>
</file>

<file path=xl/ctrlProps/ctrlProp5.xml><?xml version="1.0" encoding="utf-8"?>
<formControlPr xmlns="http://schemas.microsoft.com/office/spreadsheetml/2009/9/main" objectType="Scroll" dx="22" fmlaLink="$A$10" horiz="1" max="4" min="1" page="10"/>
</file>

<file path=xl/ctrlProps/ctrlProp6.xml><?xml version="1.0" encoding="utf-8"?>
<formControlPr xmlns="http://schemas.microsoft.com/office/spreadsheetml/2009/9/main" objectType="Scroll" dx="22" fmlaLink="$A$14" horiz="1" max="4" min="1" page="10" val="4"/>
</file>

<file path=xl/ctrlProps/ctrlProp7.xml><?xml version="1.0" encoding="utf-8"?>
<formControlPr xmlns="http://schemas.microsoft.com/office/spreadsheetml/2009/9/main" objectType="Scroll" dx="22" fmlaLink="$A$18" horiz="1" max="3" min="1" page="10" val="2"/>
</file>

<file path=xl/ctrlProps/ctrlProp8.xml><?xml version="1.0" encoding="utf-8"?>
<formControlPr xmlns="http://schemas.microsoft.com/office/spreadsheetml/2009/9/main" objectType="Scroll" dx="22" fmlaLink="$A$3" horiz="1" max="20" min="1" page="10" val="3"/>
</file>

<file path=xl/ctrlProps/ctrlProp9.xml><?xml version="1.0" encoding="utf-8"?>
<formControlPr xmlns="http://schemas.microsoft.com/office/spreadsheetml/2009/9/main" objectType="Scroll" dx="22" fmlaLink="$A$3" horiz="1" max="20" min="1" page="10" val="3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jpeg"/><Relationship Id="rId1" Type="http://schemas.openxmlformats.org/officeDocument/2006/relationships/image" Target="../media/image9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jpeg"/><Relationship Id="rId1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180974</xdr:rowOff>
    </xdr:from>
    <xdr:to>
      <xdr:col>9</xdr:col>
      <xdr:colOff>590550</xdr:colOff>
      <xdr:row>19</xdr:row>
      <xdr:rowOff>190499</xdr:rowOff>
    </xdr:to>
    <xdr:grpSp>
      <xdr:nvGrpSpPr>
        <xdr:cNvPr id="7" name="Group 6"/>
        <xdr:cNvGrpSpPr/>
      </xdr:nvGrpSpPr>
      <xdr:grpSpPr>
        <a:xfrm>
          <a:off x="457200" y="857249"/>
          <a:ext cx="5924550" cy="3057525"/>
          <a:chOff x="590550" y="857250"/>
          <a:chExt cx="6057900" cy="3048000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50" y="857250"/>
            <a:ext cx="3638550" cy="2571750"/>
          </a:xfrm>
          <a:prstGeom prst="rect">
            <a:avLst/>
          </a:prstGeom>
        </xdr:spPr>
      </xdr:pic>
      <xdr:sp macro="" textlink="">
        <xdr:nvSpPr>
          <xdr:cNvPr id="3" name="Oval 2"/>
          <xdr:cNvSpPr/>
        </xdr:nvSpPr>
        <xdr:spPr>
          <a:xfrm>
            <a:off x="2076450" y="1819275"/>
            <a:ext cx="438150" cy="2286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pic>
        <xdr:nvPicPr>
          <xdr:cNvPr id="5" name="Picture 4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019425" y="1247775"/>
            <a:ext cx="3629025" cy="2657475"/>
          </a:xfrm>
          <a:prstGeom prst="rect">
            <a:avLst/>
          </a:prstGeom>
        </xdr:spPr>
      </xdr:pic>
      <xdr:sp macro="" textlink="">
        <xdr:nvSpPr>
          <xdr:cNvPr id="6" name="Oval 5"/>
          <xdr:cNvSpPr/>
        </xdr:nvSpPr>
        <xdr:spPr>
          <a:xfrm>
            <a:off x="4495800" y="2200274"/>
            <a:ext cx="590550" cy="238125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9</xdr:row>
          <xdr:rowOff>28575</xdr:rowOff>
        </xdr:from>
        <xdr:to>
          <xdr:col>2</xdr:col>
          <xdr:colOff>647700</xdr:colOff>
          <xdr:row>9</xdr:row>
          <xdr:rowOff>190500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13</xdr:row>
          <xdr:rowOff>28575</xdr:rowOff>
        </xdr:from>
        <xdr:to>
          <xdr:col>2</xdr:col>
          <xdr:colOff>619125</xdr:colOff>
          <xdr:row>13</xdr:row>
          <xdr:rowOff>190500</xdr:rowOff>
        </xdr:to>
        <xdr:sp macro="" textlink="">
          <xdr:nvSpPr>
            <xdr:cNvPr id="3074" name="Scroll Ba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17</xdr:row>
          <xdr:rowOff>28575</xdr:rowOff>
        </xdr:from>
        <xdr:to>
          <xdr:col>2</xdr:col>
          <xdr:colOff>619125</xdr:colOff>
          <xdr:row>17</xdr:row>
          <xdr:rowOff>190500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1057275</xdr:colOff>
          <xdr:row>2</xdr:row>
          <xdr:rowOff>38100</xdr:rowOff>
        </xdr:from>
        <xdr:to>
          <xdr:col>2</xdr:col>
          <xdr:colOff>342900</xdr:colOff>
          <xdr:row>3</xdr:row>
          <xdr:rowOff>0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</xdr:col>
      <xdr:colOff>342900</xdr:colOff>
      <xdr:row>23</xdr:row>
      <xdr:rowOff>38100</xdr:rowOff>
    </xdr:from>
    <xdr:to>
      <xdr:col>7</xdr:col>
      <xdr:colOff>885825</xdr:colOff>
      <xdr:row>24</xdr:row>
      <xdr:rowOff>0</xdr:rowOff>
    </xdr:to>
    <xdr:sp macro="" textlink="">
      <xdr:nvSpPr>
        <xdr:cNvPr id="2" name="Up Arrow 1"/>
        <xdr:cNvSpPr/>
      </xdr:nvSpPr>
      <xdr:spPr>
        <a:xfrm>
          <a:off x="5581650" y="4486275"/>
          <a:ext cx="933450" cy="152400"/>
        </a:xfrm>
        <a:prstGeom prst="up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1057275</xdr:colOff>
          <xdr:row>2</xdr:row>
          <xdr:rowOff>38100</xdr:rowOff>
        </xdr:from>
        <xdr:to>
          <xdr:col>2</xdr:col>
          <xdr:colOff>342900</xdr:colOff>
          <xdr:row>3</xdr:row>
          <xdr:rowOff>9525</xdr:rowOff>
        </xdr:to>
        <xdr:sp macro="" textlink="">
          <xdr:nvSpPr>
            <xdr:cNvPr id="70657" name="Scroll Bar 1" hidden="1">
              <a:extLst>
                <a:ext uri="{63B3BB69-23CF-44E3-9099-C40C66FF867C}">
                  <a14:compatExt spid="_x0000_s706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2</xdr:row>
          <xdr:rowOff>28575</xdr:rowOff>
        </xdr:from>
        <xdr:to>
          <xdr:col>2</xdr:col>
          <xdr:colOff>1123950</xdr:colOff>
          <xdr:row>2</xdr:row>
          <xdr:rowOff>190500</xdr:rowOff>
        </xdr:to>
        <xdr:sp macro="" textlink="">
          <xdr:nvSpPr>
            <xdr:cNvPr id="92161" name="Scroll Bar 1" hidden="1">
              <a:extLst>
                <a:ext uri="{63B3BB69-23CF-44E3-9099-C40C66FF867C}">
                  <a14:compatExt spid="_x0000_s9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</xdr:row>
          <xdr:rowOff>19050</xdr:rowOff>
        </xdr:from>
        <xdr:to>
          <xdr:col>2</xdr:col>
          <xdr:colOff>1219200</xdr:colOff>
          <xdr:row>3</xdr:row>
          <xdr:rowOff>180975</xdr:rowOff>
        </xdr:to>
        <xdr:sp macro="" textlink="">
          <xdr:nvSpPr>
            <xdr:cNvPr id="67585" name="Scroll Bar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8</xdr:row>
          <xdr:rowOff>0</xdr:rowOff>
        </xdr:from>
        <xdr:to>
          <xdr:col>2</xdr:col>
          <xdr:colOff>1181100</xdr:colOff>
          <xdr:row>9</xdr:row>
          <xdr:rowOff>0</xdr:rowOff>
        </xdr:to>
        <xdr:sp macro="" textlink="">
          <xdr:nvSpPr>
            <xdr:cNvPr id="67586" name="Option Button 2" hidden="1">
              <a:extLst>
                <a:ext uri="{63B3BB69-23CF-44E3-9099-C40C66FF867C}">
                  <a14:compatExt spid="_x0000_s675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1276350</xdr:colOff>
          <xdr:row>8</xdr:row>
          <xdr:rowOff>0</xdr:rowOff>
        </xdr:from>
        <xdr:to>
          <xdr:col>3</xdr:col>
          <xdr:colOff>266700</xdr:colOff>
          <xdr:row>9</xdr:row>
          <xdr:rowOff>0</xdr:rowOff>
        </xdr:to>
        <xdr:sp macro="" textlink="">
          <xdr:nvSpPr>
            <xdr:cNvPr id="67587" name="Option Button 3" hidden="1">
              <a:extLst>
                <a:ext uri="{63B3BB69-23CF-44E3-9099-C40C66FF867C}">
                  <a14:compatExt spid="_x0000_s675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3</xdr:row>
          <xdr:rowOff>19050</xdr:rowOff>
        </xdr:from>
        <xdr:to>
          <xdr:col>2</xdr:col>
          <xdr:colOff>1219200</xdr:colOff>
          <xdr:row>3</xdr:row>
          <xdr:rowOff>180975</xdr:rowOff>
        </xdr:to>
        <xdr:sp macro="" textlink="">
          <xdr:nvSpPr>
            <xdr:cNvPr id="64513" name="Scroll Bar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561975</xdr:colOff>
      <xdr:row>5</xdr:row>
      <xdr:rowOff>57150</xdr:rowOff>
    </xdr:from>
    <xdr:ext cx="4295775" cy="2162175"/>
    <xdr:pic>
      <xdr:nvPicPr>
        <xdr:cNvPr id="2" name="Picture 1" descr="1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009650"/>
          <a:ext cx="4295775" cy="2162175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3</xdr:row>
      <xdr:rowOff>104776</xdr:rowOff>
    </xdr:from>
    <xdr:ext cx="2914650" cy="2617788"/>
    <xdr:pic>
      <xdr:nvPicPr>
        <xdr:cNvPr id="3" name="Picture 2" descr="37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57450" y="676276"/>
          <a:ext cx="2914650" cy="2617788"/>
        </a:xfrm>
        <a:prstGeom prst="rect">
          <a:avLst/>
        </a:prstGeom>
      </xdr:spPr>
    </xdr:pic>
    <xdr:clientData/>
  </xdr:oneCellAnchor>
  <xdr:oneCellAnchor>
    <xdr:from>
      <xdr:col>6</xdr:col>
      <xdr:colOff>342900</xdr:colOff>
      <xdr:row>13</xdr:row>
      <xdr:rowOff>161925</xdr:rowOff>
    </xdr:from>
    <xdr:ext cx="3771900" cy="1885950"/>
    <xdr:pic>
      <xdr:nvPicPr>
        <xdr:cNvPr id="4" name="Picture 3" descr="14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r="-3144"/>
        <a:stretch>
          <a:fillRect/>
        </a:stretch>
      </xdr:blipFill>
      <xdr:spPr>
        <a:xfrm>
          <a:off x="4000500" y="2638425"/>
          <a:ext cx="3771900" cy="18859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800100</xdr:colOff>
          <xdr:row>2</xdr:row>
          <xdr:rowOff>28575</xdr:rowOff>
        </xdr:from>
        <xdr:to>
          <xdr:col>2</xdr:col>
          <xdr:colOff>1285875</xdr:colOff>
          <xdr:row>2</xdr:row>
          <xdr:rowOff>190500</xdr:rowOff>
        </xdr:to>
        <xdr:sp macro="" textlink="">
          <xdr:nvSpPr>
            <xdr:cNvPr id="34817" name="Scroll Bar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800100</xdr:colOff>
          <xdr:row>10</xdr:row>
          <xdr:rowOff>28575</xdr:rowOff>
        </xdr:from>
        <xdr:to>
          <xdr:col>2</xdr:col>
          <xdr:colOff>1285875</xdr:colOff>
          <xdr:row>10</xdr:row>
          <xdr:rowOff>190500</xdr:rowOff>
        </xdr:to>
        <xdr:sp macro="" textlink="">
          <xdr:nvSpPr>
            <xdr:cNvPr id="34818" name="Scroll Bar 2" hidden="1">
              <a:extLst>
                <a:ext uri="{63B3BB69-23CF-44E3-9099-C40C66FF867C}">
                  <a14:compatExt spid="_x0000_s348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923925</xdr:colOff>
          <xdr:row>6</xdr:row>
          <xdr:rowOff>19050</xdr:rowOff>
        </xdr:from>
        <xdr:to>
          <xdr:col>1</xdr:col>
          <xdr:colOff>1409700</xdr:colOff>
          <xdr:row>6</xdr:row>
          <xdr:rowOff>180975</xdr:rowOff>
        </xdr:to>
        <xdr:sp macro="" textlink="">
          <xdr:nvSpPr>
            <xdr:cNvPr id="35841" name="Scroll Bar 1" hidden="1">
              <a:extLst>
                <a:ext uri="{63B3BB69-23CF-44E3-9099-C40C66FF867C}">
                  <a14:compatExt spid="_x0000_s358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295275</xdr:colOff>
      <xdr:row>13</xdr:row>
      <xdr:rowOff>180975</xdr:rowOff>
    </xdr:from>
    <xdr:to>
      <xdr:col>2</xdr:col>
      <xdr:colOff>2810326</xdr:colOff>
      <xdr:row>27</xdr:row>
      <xdr:rowOff>171450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2724150"/>
          <a:ext cx="4429576" cy="2657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114301</xdr:colOff>
      <xdr:row>3</xdr:row>
      <xdr:rowOff>57150</xdr:rowOff>
    </xdr:from>
    <xdr:to>
      <xdr:col>3</xdr:col>
      <xdr:colOff>361951</xdr:colOff>
      <xdr:row>5</xdr:row>
      <xdr:rowOff>19050</xdr:rowOff>
    </xdr:to>
    <xdr:sp macro="" textlink="">
      <xdr:nvSpPr>
        <xdr:cNvPr id="2" name="Right Arrow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1943101" y="628650"/>
          <a:ext cx="247650" cy="3429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542926</xdr:colOff>
      <xdr:row>3</xdr:row>
      <xdr:rowOff>152400</xdr:rowOff>
    </xdr:from>
    <xdr:ext cx="2705099" cy="2305739"/>
    <xdr:pic>
      <xdr:nvPicPr>
        <xdr:cNvPr id="3" name="Picture 2" descr="084.jpg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71726" y="723900"/>
          <a:ext cx="2705099" cy="2305739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428625</xdr:colOff>
      <xdr:row>3</xdr:row>
      <xdr:rowOff>133350</xdr:rowOff>
    </xdr:from>
    <xdr:ext cx="3033059" cy="2209800"/>
    <xdr:pic>
      <xdr:nvPicPr>
        <xdr:cNvPr id="2" name="Picture 1" descr="076.jpg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57425" y="704850"/>
          <a:ext cx="3033059" cy="2209800"/>
        </a:xfrm>
        <a:prstGeom prst="rect">
          <a:avLst/>
        </a:prstGeom>
      </xdr:spPr>
    </xdr:pic>
    <xdr:clientData/>
  </xdr:oneCellAnchor>
  <xdr:twoCellAnchor>
    <xdr:from>
      <xdr:col>3</xdr:col>
      <xdr:colOff>152400</xdr:colOff>
      <xdr:row>3</xdr:row>
      <xdr:rowOff>9525</xdr:rowOff>
    </xdr:from>
    <xdr:to>
      <xdr:col>3</xdr:col>
      <xdr:colOff>352425</xdr:colOff>
      <xdr:row>4</xdr:row>
      <xdr:rowOff>171450</xdr:rowOff>
    </xdr:to>
    <xdr:sp macro="" textlink="">
      <xdr:nvSpPr>
        <xdr:cNvPr id="3" name="Right Arrow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1981200" y="581025"/>
          <a:ext cx="200025" cy="3524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</xdr:row>
      <xdr:rowOff>9525</xdr:rowOff>
    </xdr:from>
    <xdr:to>
      <xdr:col>3</xdr:col>
      <xdr:colOff>381000</xdr:colOff>
      <xdr:row>5</xdr:row>
      <xdr:rowOff>38100</xdr:rowOff>
    </xdr:to>
    <xdr:sp macro="" textlink="">
      <xdr:nvSpPr>
        <xdr:cNvPr id="2" name="Right Arrow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1971675" y="581025"/>
          <a:ext cx="238125" cy="40957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476250</xdr:colOff>
      <xdr:row>3</xdr:row>
      <xdr:rowOff>19050</xdr:rowOff>
    </xdr:from>
    <xdr:ext cx="2808000" cy="2371200"/>
    <xdr:pic>
      <xdr:nvPicPr>
        <xdr:cNvPr id="3" name="Picture 2" descr="077.jpg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05050" y="590550"/>
          <a:ext cx="2808000" cy="2371200"/>
        </a:xfrm>
        <a:prstGeom prst="rect">
          <a:avLst/>
        </a:prstGeom>
      </xdr:spPr>
    </xdr:pic>
    <xdr:clientData/>
  </xdr:oneCellAnchor>
  <xdr:oneCellAnchor>
    <xdr:from>
      <xdr:col>4</xdr:col>
      <xdr:colOff>200025</xdr:colOff>
      <xdr:row>10</xdr:row>
      <xdr:rowOff>9526</xdr:rowOff>
    </xdr:from>
    <xdr:ext cx="2808000" cy="2343861"/>
    <xdr:pic>
      <xdr:nvPicPr>
        <xdr:cNvPr id="4" name="Picture 3" descr="078.jpg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38425" y="1914526"/>
          <a:ext cx="2808000" cy="2343861"/>
        </a:xfrm>
        <a:prstGeom prst="rect">
          <a:avLst/>
        </a:prstGeom>
      </xdr:spPr>
    </xdr:pic>
    <xdr:clientData/>
  </xdr:oneCellAnchor>
  <xdr:twoCellAnchor>
    <xdr:from>
      <xdr:col>3</xdr:col>
      <xdr:colOff>180975</xdr:colOff>
      <xdr:row>16</xdr:row>
      <xdr:rowOff>104775</xdr:rowOff>
    </xdr:from>
    <xdr:to>
      <xdr:col>4</xdr:col>
      <xdr:colOff>142875</xdr:colOff>
      <xdr:row>18</xdr:row>
      <xdr:rowOff>104775</xdr:rowOff>
    </xdr:to>
    <xdr:sp macro="" textlink="">
      <xdr:nvSpPr>
        <xdr:cNvPr id="5" name="Right Arrow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/>
      </xdr:nvSpPr>
      <xdr:spPr>
        <a:xfrm>
          <a:off x="2009775" y="3152775"/>
          <a:ext cx="571500" cy="381000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3</xdr:row>
      <xdr:rowOff>47625</xdr:rowOff>
    </xdr:from>
    <xdr:to>
      <xdr:col>3</xdr:col>
      <xdr:colOff>400050</xdr:colOff>
      <xdr:row>4</xdr:row>
      <xdr:rowOff>180975</xdr:rowOff>
    </xdr:to>
    <xdr:sp macro="" textlink="">
      <xdr:nvSpPr>
        <xdr:cNvPr id="2" name="Right Arrow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1914525" y="619125"/>
          <a:ext cx="314325" cy="3238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209550</xdr:colOff>
      <xdr:row>16</xdr:row>
      <xdr:rowOff>114300</xdr:rowOff>
    </xdr:from>
    <xdr:to>
      <xdr:col>4</xdr:col>
      <xdr:colOff>152400</xdr:colOff>
      <xdr:row>18</xdr:row>
      <xdr:rowOff>95250</xdr:rowOff>
    </xdr:to>
    <xdr:sp macro="" textlink="">
      <xdr:nvSpPr>
        <xdr:cNvPr id="3" name="Right Arrow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2038350" y="3162300"/>
          <a:ext cx="552450" cy="361950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514350</xdr:colOff>
      <xdr:row>3</xdr:row>
      <xdr:rowOff>114308</xdr:rowOff>
    </xdr:from>
    <xdr:ext cx="2808000" cy="2393452"/>
    <xdr:pic>
      <xdr:nvPicPr>
        <xdr:cNvPr id="4" name="Picture 3" descr="079.jpg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43150" y="685808"/>
          <a:ext cx="2808000" cy="2393452"/>
        </a:xfrm>
        <a:prstGeom prst="rect">
          <a:avLst/>
        </a:prstGeom>
      </xdr:spPr>
    </xdr:pic>
    <xdr:clientData/>
  </xdr:oneCellAnchor>
  <xdr:oneCellAnchor>
    <xdr:from>
      <xdr:col>4</xdr:col>
      <xdr:colOff>295275</xdr:colOff>
      <xdr:row>10</xdr:row>
      <xdr:rowOff>171450</xdr:rowOff>
    </xdr:from>
    <xdr:ext cx="2808000" cy="2381377"/>
    <xdr:pic>
      <xdr:nvPicPr>
        <xdr:cNvPr id="5" name="Picture 4" descr="080.jpg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33675" y="2076450"/>
          <a:ext cx="2808000" cy="238137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1133475</xdr:colOff>
          <xdr:row>2</xdr:row>
          <xdr:rowOff>19050</xdr:rowOff>
        </xdr:from>
        <xdr:to>
          <xdr:col>1</xdr:col>
          <xdr:colOff>1619250</xdr:colOff>
          <xdr:row>2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10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1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2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1"/>
  <sheetViews>
    <sheetView showGridLines="0" workbookViewId="0">
      <selection activeCell="C3" sqref="C3"/>
    </sheetView>
  </sheetViews>
  <sheetFormatPr defaultRowHeight="15" x14ac:dyDescent="0.25"/>
  <cols>
    <col min="1" max="1" width="5.85546875" style="167" customWidth="1"/>
    <col min="2" max="2" width="17" style="167" customWidth="1"/>
    <col min="3" max="10" width="9.140625" style="167"/>
    <col min="11" max="11" width="5.85546875" style="167" customWidth="1"/>
    <col min="12" max="16384" width="9.140625" style="167"/>
  </cols>
  <sheetData>
    <row r="1" spans="2:3" ht="19.5" customHeight="1" x14ac:dyDescent="0.25"/>
    <row r="2" spans="2:3" ht="18.75" x14ac:dyDescent="0.25">
      <c r="B2" s="13" t="s">
        <v>12</v>
      </c>
    </row>
    <row r="3" spans="2:3" x14ac:dyDescent="0.25">
      <c r="B3" s="34" t="s">
        <v>139</v>
      </c>
      <c r="C3" s="182">
        <v>1500</v>
      </c>
    </row>
    <row r="21" ht="19.5" customHeight="1" x14ac:dyDescent="0.25"/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showGridLines="0" workbookViewId="0">
      <selection activeCell="H14" sqref="H14"/>
    </sheetView>
  </sheetViews>
  <sheetFormatPr defaultRowHeight="15" x14ac:dyDescent="0.25"/>
  <cols>
    <col min="1" max="1" width="5.85546875" style="10" customWidth="1"/>
    <col min="2" max="2" width="10.42578125" style="10" customWidth="1"/>
    <col min="3" max="3" width="10.85546875" style="10" customWidth="1"/>
    <col min="4" max="4" width="11.140625" style="10" bestFit="1" customWidth="1"/>
    <col min="5" max="5" width="96.7109375" style="10" customWidth="1"/>
    <col min="6" max="6" width="5.85546875" style="10" customWidth="1"/>
    <col min="7" max="16384" width="9.140625" style="10"/>
  </cols>
  <sheetData>
    <row r="1" spans="2:5" ht="19.5" customHeight="1" x14ac:dyDescent="0.25"/>
    <row r="2" spans="2:5" ht="18.75" x14ac:dyDescent="0.25">
      <c r="B2" s="13" t="s">
        <v>12</v>
      </c>
    </row>
    <row r="3" spans="2:5" x14ac:dyDescent="0.25">
      <c r="B3" s="10" t="s">
        <v>7</v>
      </c>
      <c r="C3" s="14" t="s">
        <v>8</v>
      </c>
      <c r="D3" s="15" t="s">
        <v>11</v>
      </c>
    </row>
    <row r="4" spans="2:5" x14ac:dyDescent="0.25">
      <c r="C4" s="14" t="s">
        <v>9</v>
      </c>
      <c r="D4" s="16">
        <v>1250000</v>
      </c>
    </row>
    <row r="5" spans="2:5" x14ac:dyDescent="0.25">
      <c r="C5" s="14" t="s">
        <v>8</v>
      </c>
      <c r="D5" s="15" t="s">
        <v>10</v>
      </c>
    </row>
    <row r="6" spans="2:5" x14ac:dyDescent="0.25">
      <c r="C6" s="14" t="s">
        <v>9</v>
      </c>
      <c r="D6" s="16">
        <v>1750000</v>
      </c>
    </row>
    <row r="8" spans="2:5" ht="16.5" customHeight="1" x14ac:dyDescent="0.25">
      <c r="C8" s="18" t="str">
        <f>D3&amp;" memiliki uang sejumlah Rp "&amp;TEXT(D4,"#.000")&amp;" dan "&amp;D5&amp;" memiliki uang senilai "&amp;TEXT(D6,"Rp #.00#")&amp;", sehingga uang keduanya berjumlah "&amp;TEXT(D4+D6,"Rp #.###")</f>
        <v>EDI memiliki uang sejumlah Rp 1.250.000 dan EDU memiliki uang senilai Rp 1.750.000, sehingga uang keduanya berjumlah Rp 3.000.000</v>
      </c>
      <c r="D8" s="19"/>
      <c r="E8" s="19"/>
    </row>
    <row r="9" spans="2:5" ht="29.25" customHeight="1" x14ac:dyDescent="0.25">
      <c r="C9" s="227" t="str">
        <f ca="1">_xlfn.FORMULATEXT(C8)</f>
        <v>=D3&amp;" memiliki uang sejumlah Rp "&amp;TEXT(D4;"#.000")&amp;" dan "&amp;D5&amp;" memiliki uang senilai "&amp;TEXT(D6;"Rp #.00#")&amp;", sehingga uang keduanya berjumlah "&amp;TEXT(D4+D6;"Rp #.###")</v>
      </c>
      <c r="D9" s="227"/>
      <c r="E9" s="227"/>
    </row>
    <row r="11" spans="2:5" ht="16.5" customHeight="1" x14ac:dyDescent="0.25">
      <c r="C11" s="21" t="str">
        <f>D3&amp;" memiliki uang sejumlah Rp "&amp;D4&amp;" dan "&amp;D5&amp;" memiliki uang senilai Rp "&amp;D6&amp;", sehingga uang keduanya berjumlah Rp "&amp;D4+D6</f>
        <v>EDI memiliki uang sejumlah Rp 1250000 dan EDU memiliki uang senilai Rp 1750000, sehingga uang keduanya berjumlah Rp 3000000</v>
      </c>
      <c r="D11" s="21"/>
      <c r="E11" s="21"/>
    </row>
    <row r="12" spans="2:5" ht="29.25" customHeight="1" x14ac:dyDescent="0.25">
      <c r="C12" s="227" t="str">
        <f ca="1">_xlfn.FORMULATEXT(C11)</f>
        <v>=D3&amp;" memiliki uang sejumlah Rp "&amp;D4&amp;" dan "&amp;D5&amp;" memiliki uang senilai Rp "&amp;D6&amp;", sehingga uang keduanya berjumlah Rp "&amp;D4+D6</v>
      </c>
      <c r="D12" s="227"/>
      <c r="E12" s="227"/>
    </row>
    <row r="13" spans="2:5" ht="19.5" customHeight="1" x14ac:dyDescent="0.25"/>
  </sheetData>
  <mergeCells count="2">
    <mergeCell ref="C9:E9"/>
    <mergeCell ref="C12:E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showGridLines="0" workbookViewId="0">
      <selection activeCell="F4" sqref="F4"/>
    </sheetView>
  </sheetViews>
  <sheetFormatPr defaultRowHeight="15" x14ac:dyDescent="0.25"/>
  <cols>
    <col min="1" max="1" width="5.85546875" style="10" customWidth="1"/>
    <col min="2" max="2" width="9.85546875" style="152" customWidth="1"/>
    <col min="3" max="3" width="20.140625" style="10" customWidth="1"/>
    <col min="4" max="4" width="36.42578125" style="10" customWidth="1"/>
    <col min="5" max="5" width="5.85546875" style="10" customWidth="1"/>
    <col min="6" max="16384" width="9.140625" style="10"/>
  </cols>
  <sheetData>
    <row r="1" spans="2:4" ht="19.5" customHeight="1" x14ac:dyDescent="0.25"/>
    <row r="2" spans="2:4" ht="18.75" x14ac:dyDescent="0.25">
      <c r="B2" s="154" t="s">
        <v>259</v>
      </c>
    </row>
    <row r="3" spans="2:4" x14ac:dyDescent="0.25">
      <c r="B3" s="156" t="s">
        <v>137</v>
      </c>
      <c r="C3" s="16">
        <v>750000</v>
      </c>
      <c r="D3" s="103" t="s">
        <v>239</v>
      </c>
    </row>
    <row r="4" spans="2:4" x14ac:dyDescent="0.25">
      <c r="B4" s="156" t="s">
        <v>2</v>
      </c>
      <c r="C4" s="15" t="str">
        <f>TEXT(C3,"Rp #.000.")&amp;" ribu"</f>
        <v>Rp 750 ribu</v>
      </c>
      <c r="D4" s="158" t="str">
        <f ca="1">_xlfn.FORMULATEXT(C4)</f>
        <v>=TEXT(C3;"Rp #.000.")&amp;" ribu"</v>
      </c>
    </row>
    <row r="5" spans="2:4" x14ac:dyDescent="0.25">
      <c r="B5" s="159" t="s">
        <v>137</v>
      </c>
      <c r="C5" s="160">
        <v>2500000</v>
      </c>
      <c r="D5" s="158"/>
    </row>
    <row r="6" spans="2:4" x14ac:dyDescent="0.25">
      <c r="B6" s="161" t="s">
        <v>2</v>
      </c>
      <c r="C6" s="162" t="str">
        <f>TEXT(C5,"Rp #.###,00..")&amp;" juta"</f>
        <v>Rp 2,50 juta</v>
      </c>
      <c r="D6" s="158" t="str">
        <f ca="1">_xlfn.FORMULATEXT(C6)</f>
        <v>=TEXT(C5;"Rp #.###,00..")&amp;" juta"</v>
      </c>
    </row>
    <row r="7" spans="2:4" x14ac:dyDescent="0.25">
      <c r="B7" s="163" t="s">
        <v>137</v>
      </c>
      <c r="C7" s="164">
        <v>35000000000</v>
      </c>
      <c r="D7" s="158"/>
    </row>
    <row r="8" spans="2:4" x14ac:dyDescent="0.25">
      <c r="B8" s="228" t="s">
        <v>2</v>
      </c>
      <c r="C8" s="15" t="str">
        <f>TEXT(C7,"Rp #.##,00... ")&amp;" milyar"</f>
        <v>Rp 35,00  milyar</v>
      </c>
      <c r="D8" s="158" t="str">
        <f t="shared" ref="D8:D12" ca="1" si="0">_xlfn.FORMULATEXT(C8)</f>
        <v>=TEXT(C7;"Rp #.##,00... ")&amp;" milyar"</v>
      </c>
    </row>
    <row r="9" spans="2:4" x14ac:dyDescent="0.25">
      <c r="B9" s="229"/>
      <c r="C9" s="165" t="str">
        <f>TEXT(C7,"Rp #.##,00... ")&amp;" M"</f>
        <v>Rp 35,00  M</v>
      </c>
      <c r="D9" s="158" t="str">
        <f t="shared" ca="1" si="0"/>
        <v>=TEXT(C7;"Rp #.##,00... ")&amp;" M"</v>
      </c>
    </row>
    <row r="10" spans="2:4" x14ac:dyDescent="0.25">
      <c r="B10" s="155" t="s">
        <v>137</v>
      </c>
      <c r="C10" s="157">
        <v>12500000000000</v>
      </c>
      <c r="D10" s="166"/>
    </row>
    <row r="11" spans="2:4" x14ac:dyDescent="0.25">
      <c r="B11" s="230" t="s">
        <v>2</v>
      </c>
      <c r="C11" s="158" t="str">
        <f>TEXT(C10,"Rp #.##,00.... ")&amp;" trilyun"</f>
        <v>Rp 12,50  trilyun</v>
      </c>
      <c r="D11" s="158" t="str">
        <f t="shared" ca="1" si="0"/>
        <v>=TEXT(C10;"Rp #.##,00.... ")&amp;" trilyun"</v>
      </c>
    </row>
    <row r="12" spans="2:4" x14ac:dyDescent="0.25">
      <c r="B12" s="230"/>
      <c r="C12" s="158" t="str">
        <f>TEXT(C10,"Rp #.##,00.... ")&amp;" T"</f>
        <v>Rp 12,50  T</v>
      </c>
      <c r="D12" s="158" t="str">
        <f t="shared" ca="1" si="0"/>
        <v>=TEXT(C10;"Rp #.##,00.... ")&amp;" T"</v>
      </c>
    </row>
    <row r="13" spans="2:4" ht="19.5" customHeight="1" x14ac:dyDescent="0.25"/>
  </sheetData>
  <mergeCells count="2">
    <mergeCell ref="B8:B9"/>
    <mergeCell ref="B11:B12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showGridLines="0" workbookViewId="0">
      <selection activeCell="D26" sqref="D26"/>
    </sheetView>
  </sheetViews>
  <sheetFormatPr defaultRowHeight="15" x14ac:dyDescent="0.25"/>
  <cols>
    <col min="1" max="1" width="5.85546875" style="10" customWidth="1"/>
    <col min="2" max="2" width="9.140625" style="10"/>
    <col min="3" max="3" width="13.85546875" style="10" customWidth="1"/>
    <col min="4" max="4" width="9.140625" style="10"/>
    <col min="5" max="5" width="25" style="10" customWidth="1"/>
    <col min="6" max="6" width="4.5703125" style="10" customWidth="1"/>
    <col min="7" max="7" width="8.5703125" style="10" customWidth="1"/>
    <col min="8" max="8" width="9.85546875" style="10" customWidth="1"/>
    <col min="9" max="9" width="34.7109375" style="10" customWidth="1"/>
    <col min="10" max="10" width="5.85546875" style="10" customWidth="1"/>
    <col min="11" max="14" width="9.140625" style="10"/>
    <col min="15" max="15" width="34.7109375" style="10" customWidth="1"/>
    <col min="16" max="16384" width="9.140625" style="10"/>
  </cols>
  <sheetData>
    <row r="1" spans="1:9" ht="19.5" customHeight="1" x14ac:dyDescent="0.25"/>
    <row r="2" spans="1:9" ht="18.75" x14ac:dyDescent="0.25">
      <c r="B2" s="13" t="s">
        <v>13</v>
      </c>
    </row>
    <row r="3" spans="1:9" x14ac:dyDescent="0.25">
      <c r="B3" s="28" t="s">
        <v>14</v>
      </c>
      <c r="C3" s="11" t="s">
        <v>15</v>
      </c>
      <c r="D3" s="10" t="s">
        <v>18</v>
      </c>
    </row>
    <row r="4" spans="1:9" x14ac:dyDescent="0.25">
      <c r="C4" s="11" t="s">
        <v>16</v>
      </c>
      <c r="D4" s="10" t="s">
        <v>19</v>
      </c>
    </row>
    <row r="5" spans="1:9" x14ac:dyDescent="0.25">
      <c r="C5" s="11" t="s">
        <v>17</v>
      </c>
      <c r="D5" s="10" t="s">
        <v>20</v>
      </c>
    </row>
    <row r="6" spans="1:9" ht="7.5" customHeight="1" x14ac:dyDescent="0.25"/>
    <row r="7" spans="1:9" ht="18" customHeight="1" x14ac:dyDescent="0.25">
      <c r="B7" s="29" t="s">
        <v>25</v>
      </c>
      <c r="C7" s="30">
        <f ca="1">TODAY()</f>
        <v>41745</v>
      </c>
      <c r="D7" s="31" t="str">
        <f ca="1">_xlfn.FORMULATEXT(C7)</f>
        <v>=TODAY()</v>
      </c>
    </row>
    <row r="8" spans="1:9" ht="7.5" customHeight="1" x14ac:dyDescent="0.25">
      <c r="C8" s="22"/>
    </row>
    <row r="9" spans="1:9" x14ac:dyDescent="0.25">
      <c r="B9" s="23" t="s">
        <v>47</v>
      </c>
      <c r="C9" s="22"/>
      <c r="G9" s="185" t="s">
        <v>26</v>
      </c>
      <c r="H9" s="186" t="s">
        <v>260</v>
      </c>
      <c r="I9" s="185" t="s">
        <v>31</v>
      </c>
    </row>
    <row r="10" spans="1:9" ht="17.25" customHeight="1" x14ac:dyDescent="0.25">
      <c r="A10" s="168">
        <v>1</v>
      </c>
      <c r="B10" s="27" t="s">
        <v>26</v>
      </c>
      <c r="C10" s="21"/>
      <c r="D10" s="15" t="str">
        <f>VLOOKUP(A10,G10:H13,2)</f>
        <v>d</v>
      </c>
      <c r="E10" s="25"/>
      <c r="G10" s="41">
        <v>1</v>
      </c>
      <c r="H10" s="33" t="s">
        <v>21</v>
      </c>
      <c r="I10" s="184" t="s">
        <v>27</v>
      </c>
    </row>
    <row r="11" spans="1:9" x14ac:dyDescent="0.25">
      <c r="A11" s="168"/>
      <c r="C11" s="17" t="s">
        <v>32</v>
      </c>
      <c r="D11" s="15" t="str">
        <f ca="1">TEXT(C7,D10)</f>
        <v>17</v>
      </c>
      <c r="E11" s="183" t="str">
        <f ca="1">_xlfn.FORMULATEXT(D11)</f>
        <v>=TEXT(C7;D10)</v>
      </c>
      <c r="G11" s="41">
        <v>2</v>
      </c>
      <c r="H11" s="33" t="s">
        <v>22</v>
      </c>
      <c r="I11" s="184" t="s">
        <v>28</v>
      </c>
    </row>
    <row r="12" spans="1:9" x14ac:dyDescent="0.25">
      <c r="A12" s="168"/>
      <c r="C12" s="17" t="s">
        <v>33</v>
      </c>
      <c r="D12" s="15" t="str">
        <f>VLOOKUP(A10,G10:I13,3)</f>
        <v>hanya satu angka jika tanggal 1 s.d.9</v>
      </c>
      <c r="E12" s="26"/>
      <c r="G12" s="41">
        <v>3</v>
      </c>
      <c r="H12" s="33" t="s">
        <v>23</v>
      </c>
      <c r="I12" s="184" t="s">
        <v>29</v>
      </c>
    </row>
    <row r="13" spans="1:9" x14ac:dyDescent="0.25">
      <c r="A13" s="168"/>
      <c r="B13" s="23" t="s">
        <v>48</v>
      </c>
      <c r="G13" s="41">
        <v>4</v>
      </c>
      <c r="H13" s="33" t="s">
        <v>24</v>
      </c>
      <c r="I13" s="184" t="s">
        <v>30</v>
      </c>
    </row>
    <row r="14" spans="1:9" ht="17.25" customHeight="1" x14ac:dyDescent="0.25">
      <c r="A14" s="168">
        <v>4</v>
      </c>
      <c r="B14" s="27" t="s">
        <v>26</v>
      </c>
      <c r="C14" s="21"/>
      <c r="D14" s="15" t="str">
        <f>VLOOKUP(A14,G15:H18,2)</f>
        <v>mmmm</v>
      </c>
      <c r="E14" s="26"/>
      <c r="G14" s="153"/>
      <c r="H14" s="11"/>
      <c r="I14" s="11"/>
    </row>
    <row r="15" spans="1:9" x14ac:dyDescent="0.25">
      <c r="A15" s="168"/>
      <c r="C15" s="17" t="s">
        <v>32</v>
      </c>
      <c r="D15" s="15" t="str">
        <f ca="1">TEXT(C7,D14)</f>
        <v>April</v>
      </c>
      <c r="E15" s="183" t="str">
        <f ca="1">_xlfn.FORMULATEXT(D15)</f>
        <v>=TEXT(C7;D14)</v>
      </c>
      <c r="G15" s="41">
        <v>1</v>
      </c>
      <c r="H15" s="33" t="s">
        <v>34</v>
      </c>
      <c r="I15" s="184" t="s">
        <v>40</v>
      </c>
    </row>
    <row r="16" spans="1:9" x14ac:dyDescent="0.25">
      <c r="A16" s="168"/>
      <c r="C16" s="17" t="s">
        <v>33</v>
      </c>
      <c r="D16" s="15" t="str">
        <f>VLOOKUP(A14,G15:I18,3)</f>
        <v>nama bulan lengkap</v>
      </c>
      <c r="E16" s="26"/>
      <c r="G16" s="41">
        <v>2</v>
      </c>
      <c r="H16" s="33" t="s">
        <v>35</v>
      </c>
      <c r="I16" s="184" t="s">
        <v>41</v>
      </c>
    </row>
    <row r="17" spans="1:9" x14ac:dyDescent="0.25">
      <c r="A17" s="168"/>
      <c r="B17" s="23" t="s">
        <v>49</v>
      </c>
      <c r="D17" s="11"/>
      <c r="G17" s="41">
        <v>3</v>
      </c>
      <c r="H17" s="33" t="s">
        <v>36</v>
      </c>
      <c r="I17" s="184" t="s">
        <v>42</v>
      </c>
    </row>
    <row r="18" spans="1:9" ht="17.25" customHeight="1" x14ac:dyDescent="0.25">
      <c r="A18" s="168">
        <v>2</v>
      </c>
      <c r="B18" s="27" t="s">
        <v>26</v>
      </c>
      <c r="C18" s="21"/>
      <c r="D18" s="15" t="str">
        <f>VLOOKUP(A18,G20:H22,2)</f>
        <v>yy</v>
      </c>
      <c r="E18" s="26"/>
      <c r="G18" s="41">
        <v>4</v>
      </c>
      <c r="H18" s="33" t="s">
        <v>44</v>
      </c>
      <c r="I18" s="184" t="s">
        <v>43</v>
      </c>
    </row>
    <row r="19" spans="1:9" x14ac:dyDescent="0.25">
      <c r="C19" s="17" t="s">
        <v>32</v>
      </c>
      <c r="D19" s="15" t="str">
        <f ca="1">TEXT(C7,D18)</f>
        <v>18</v>
      </c>
      <c r="E19" s="183" t="str">
        <f ca="1">_xlfn.FORMULATEXT(D19)</f>
        <v>=TEXT(C7;D18)</v>
      </c>
      <c r="G19" s="153"/>
      <c r="H19" s="11"/>
      <c r="I19" s="11"/>
    </row>
    <row r="20" spans="1:9" x14ac:dyDescent="0.25">
      <c r="C20" s="17" t="s">
        <v>33</v>
      </c>
      <c r="D20" s="15" t="str">
        <f>VLOOKUP(A18,G20:I22,3)</f>
        <v>nama tahun dalam 2 angka</v>
      </c>
      <c r="E20" s="26"/>
      <c r="G20" s="41">
        <v>1</v>
      </c>
      <c r="H20" s="33" t="s">
        <v>37</v>
      </c>
      <c r="I20" s="184" t="s">
        <v>45</v>
      </c>
    </row>
    <row r="21" spans="1:9" ht="15" customHeight="1" x14ac:dyDescent="0.25">
      <c r="G21" s="41">
        <v>2</v>
      </c>
      <c r="H21" s="33" t="s">
        <v>38</v>
      </c>
      <c r="I21" s="184" t="s">
        <v>45</v>
      </c>
    </row>
    <row r="22" spans="1:9" x14ac:dyDescent="0.25">
      <c r="C22" s="22"/>
      <c r="G22" s="41">
        <v>3</v>
      </c>
      <c r="H22" s="33" t="s">
        <v>39</v>
      </c>
      <c r="I22" s="184" t="s">
        <v>46</v>
      </c>
    </row>
    <row r="23" spans="1:9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2</xdr:col>
                    <xdr:colOff>161925</xdr:colOff>
                    <xdr:row>9</xdr:row>
                    <xdr:rowOff>28575</xdr:rowOff>
                  </from>
                  <to>
                    <xdr:col>2</xdr:col>
                    <xdr:colOff>647700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Scroll Bar 2">
              <controlPr defaultSize="0" autoPict="0">
                <anchor moveWithCells="1">
                  <from>
                    <xdr:col>2</xdr:col>
                    <xdr:colOff>133350</xdr:colOff>
                    <xdr:row>13</xdr:row>
                    <xdr:rowOff>28575</xdr:rowOff>
                  </from>
                  <to>
                    <xdr:col>2</xdr:col>
                    <xdr:colOff>619125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Scroll Bar 3">
              <controlPr defaultSize="0" autoPict="0">
                <anchor moveWithCells="1">
                  <from>
                    <xdr:col>2</xdr:col>
                    <xdr:colOff>133350</xdr:colOff>
                    <xdr:row>17</xdr:row>
                    <xdr:rowOff>28575</xdr:rowOff>
                  </from>
                  <to>
                    <xdr:col>2</xdr:col>
                    <xdr:colOff>619125</xdr:colOff>
                    <xdr:row>17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showGridLines="0" workbookViewId="0">
      <selection activeCell="C9" sqref="C9"/>
    </sheetView>
  </sheetViews>
  <sheetFormatPr defaultRowHeight="15" x14ac:dyDescent="0.25"/>
  <cols>
    <col min="1" max="1" width="5.85546875" style="67" customWidth="1"/>
    <col min="2" max="2" width="15.5703125" style="67" customWidth="1"/>
    <col min="3" max="3" width="30.7109375" style="67" customWidth="1"/>
    <col min="4" max="4" width="62.85546875" style="67" customWidth="1"/>
    <col min="5" max="5" width="5.85546875" style="67" customWidth="1"/>
    <col min="6" max="8" width="9.140625" style="67"/>
    <col min="9" max="9" width="9.42578125" style="67" customWidth="1"/>
    <col min="10" max="16384" width="9.140625" style="67"/>
  </cols>
  <sheetData>
    <row r="1" spans="2:9" ht="19.5" customHeight="1" x14ac:dyDescent="0.25"/>
    <row r="2" spans="2:9" ht="18.75" x14ac:dyDescent="0.25">
      <c r="B2" s="68" t="s">
        <v>261</v>
      </c>
    </row>
    <row r="3" spans="2:9" x14ac:dyDescent="0.25">
      <c r="B3" s="101" t="s">
        <v>14</v>
      </c>
    </row>
    <row r="4" spans="2:9" x14ac:dyDescent="0.25">
      <c r="B4" s="99" t="s">
        <v>119</v>
      </c>
      <c r="C4" s="76" t="s">
        <v>121</v>
      </c>
    </row>
    <row r="5" spans="2:9" x14ac:dyDescent="0.25">
      <c r="B5" s="100" t="s">
        <v>16</v>
      </c>
      <c r="C5" s="67" t="s">
        <v>122</v>
      </c>
    </row>
    <row r="6" spans="2:9" x14ac:dyDescent="0.25">
      <c r="B6" s="100" t="s">
        <v>120</v>
      </c>
      <c r="C6" s="67" t="s">
        <v>123</v>
      </c>
    </row>
    <row r="7" spans="2:9" ht="9.75" customHeight="1" x14ac:dyDescent="0.25">
      <c r="B7" s="100"/>
    </row>
    <row r="8" spans="2:9" s="72" customFormat="1" ht="15.75" customHeight="1" x14ac:dyDescent="0.25">
      <c r="B8" s="69" t="s">
        <v>262</v>
      </c>
      <c r="C8" s="70">
        <f ca="1">NOW()</f>
        <v>41745.240583333332</v>
      </c>
      <c r="D8" s="71" t="s">
        <v>103</v>
      </c>
      <c r="I8" s="73"/>
    </row>
    <row r="9" spans="2:9" s="72" customFormat="1" ht="15.75" customHeight="1" x14ac:dyDescent="0.25">
      <c r="B9" s="74"/>
      <c r="C9" s="102" t="str">
        <f ca="1">TEXT(NOW(),"dd mmmm yyy")&amp;" Jam "&amp;TEXT(NOW(),"hh:MM:Ss")</f>
        <v>17 April 2018 Jam 05:46:26</v>
      </c>
      <c r="D9" s="130" t="str">
        <f ca="1">_xlfn.FORMULATEXT(C9)</f>
        <v>=TEXT(NOW();"dd mmmm yyy")&amp;" Jam "&amp;TEXT(NOW();"hh:MM:Ss")</v>
      </c>
      <c r="I9" s="75"/>
    </row>
    <row r="10" spans="2:9" ht="30" customHeight="1" x14ac:dyDescent="0.25">
      <c r="B10" s="76"/>
    </row>
    <row r="11" spans="2:9" ht="15" customHeight="1" x14ac:dyDescent="0.25">
      <c r="B11" s="76"/>
      <c r="C11" s="74"/>
      <c r="D11" s="76"/>
    </row>
    <row r="16" spans="2:9" ht="19.5" customHeight="1" x14ac:dyDescent="0.25"/>
  </sheetData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>
      <selection activeCell="C4" sqref="C4"/>
    </sheetView>
  </sheetViews>
  <sheetFormatPr defaultRowHeight="15" x14ac:dyDescent="0.25"/>
  <cols>
    <col min="1" max="1" width="5.85546875" style="10" customWidth="1"/>
    <col min="2" max="2" width="9.7109375" style="10" customWidth="1"/>
    <col min="3" max="3" width="25.7109375" style="10" customWidth="1"/>
    <col min="4" max="4" width="17.5703125" style="10" customWidth="1"/>
    <col min="5" max="5" width="35.85546875" style="10" customWidth="1"/>
    <col min="6" max="6" width="5.85546875" style="10" customWidth="1"/>
    <col min="7" max="16384" width="9.140625" style="10"/>
  </cols>
  <sheetData>
    <row r="1" spans="2:5" ht="19.5" customHeight="1" x14ac:dyDescent="0.25"/>
    <row r="2" spans="2:5" ht="18.75" x14ac:dyDescent="0.25">
      <c r="B2" s="13" t="s">
        <v>263</v>
      </c>
    </row>
    <row r="3" spans="2:5" x14ac:dyDescent="0.25">
      <c r="B3" s="14" t="s">
        <v>2</v>
      </c>
      <c r="C3" s="15" t="str">
        <f ca="1">TEXT(TODAY(),"dd mmmm yyy hh:mm:ss")</f>
        <v>17 April 2018 00:00:00</v>
      </c>
      <c r="D3" s="24"/>
    </row>
    <row r="4" spans="2:5" x14ac:dyDescent="0.25">
      <c r="B4" s="14" t="s">
        <v>54</v>
      </c>
      <c r="C4" s="15" t="str">
        <f ca="1">_xlfn.FORMULATEXT(C3)</f>
        <v>=TEXT(TODAY();"dd mmmm yyy hh:mm:ss")</v>
      </c>
      <c r="D4" s="26"/>
    </row>
    <row r="6" spans="2:5" x14ac:dyDescent="0.25">
      <c r="B6" s="84" t="s">
        <v>111</v>
      </c>
    </row>
    <row r="7" spans="2:5" ht="45" customHeight="1" x14ac:dyDescent="0.25">
      <c r="C7" s="231" t="str">
        <f ca="1">"Tampilan berupa tanggal hari ini yaitu "&amp;TEXT(NOW(),"dd mmmm yyy")&amp;" dengan waktu pada jam "&amp;TEXT(TODAY(),"hh:mm:ss")&amp;"; waktu tersebut tidak akan berubah karena fungsi TODAY tidak menyediakan argumen format_text untuk isian waktu"</f>
        <v>Tampilan berupa tanggal hari ini yaitu 17 April 2018 dengan waktu pada jam 00:00:00; waktu tersebut tidak akan berubah karena fungsi TODAY tidak menyediakan argumen format_text untuk isian waktu</v>
      </c>
      <c r="D7" s="231"/>
      <c r="E7" s="231"/>
    </row>
    <row r="8" spans="2:5" ht="45" customHeight="1" x14ac:dyDescent="0.25">
      <c r="C8" s="227" t="str">
        <f ca="1">_xlfn.FORMULATEXT(C7)</f>
        <v>="Tampilan berupa tanggal hari ini yaitu "&amp;TEXT(NOW();"dd mmmm yyy")&amp;" dengan waktu pada jam "&amp;TEXT(TODAY();"hh:mm:ss")&amp;"; waktu tersebut tidak akan berubah karena fungsi TODAY tidak menyediakan argumen format_text untuk isian waktu"</v>
      </c>
      <c r="D8" s="227"/>
      <c r="E8" s="227"/>
    </row>
    <row r="9" spans="2:5" ht="19.5" customHeight="1" x14ac:dyDescent="0.25"/>
  </sheetData>
  <mergeCells count="2">
    <mergeCell ref="C8:E8"/>
    <mergeCell ref="C7:E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>
      <selection activeCell="H12" sqref="H12"/>
    </sheetView>
  </sheetViews>
  <sheetFormatPr defaultRowHeight="15" x14ac:dyDescent="0.25"/>
  <cols>
    <col min="1" max="1" width="5.85546875" style="10" customWidth="1"/>
    <col min="2" max="2" width="9.140625" style="10"/>
    <col min="3" max="3" width="18.42578125" style="10" customWidth="1"/>
    <col min="4" max="4" width="31.28515625" style="10" customWidth="1"/>
    <col min="5" max="5" width="0.5703125" style="10" customWidth="1"/>
    <col min="6" max="6" width="5.85546875" style="10" customWidth="1"/>
    <col min="7" max="16384" width="9.140625" style="10"/>
  </cols>
  <sheetData>
    <row r="1" spans="2:5" ht="19.5" customHeight="1" x14ac:dyDescent="0.25"/>
    <row r="2" spans="2:5" ht="18.75" x14ac:dyDescent="0.25">
      <c r="B2" s="13" t="s">
        <v>106</v>
      </c>
    </row>
    <row r="3" spans="2:5" ht="16.5" customHeight="1" x14ac:dyDescent="0.25">
      <c r="B3" s="231" t="s">
        <v>25</v>
      </c>
      <c r="C3" s="79" t="str">
        <f ca="1">TEXT(NOW(),"dd mmmm yyy")</f>
        <v>17 April 2018</v>
      </c>
      <c r="D3" s="80" t="str">
        <f ca="1">_xlfn.FORMULATEXT(C3)</f>
        <v>=TEXT(NOW();"dd mmmm yyy")</v>
      </c>
      <c r="E3" s="81"/>
    </row>
    <row r="4" spans="2:5" ht="16.5" customHeight="1" x14ac:dyDescent="0.25">
      <c r="B4" s="231"/>
      <c r="C4" s="78" t="str">
        <f ca="1">TEXT(TODAY(),"dd mmmm yyy")</f>
        <v>17 April 2018</v>
      </c>
      <c r="D4" s="77" t="str">
        <f ca="1">_xlfn.FORMULATEXT(C4)</f>
        <v>=TEXT(TODAY();"dd mmmm yyy")</v>
      </c>
      <c r="E4" s="20"/>
    </row>
    <row r="6" spans="2:5" x14ac:dyDescent="0.25">
      <c r="B6" s="10" t="s">
        <v>108</v>
      </c>
    </row>
    <row r="7" spans="2:5" x14ac:dyDescent="0.25">
      <c r="B7" s="12" t="s">
        <v>109</v>
      </c>
    </row>
    <row r="8" spans="2:5" x14ac:dyDescent="0.25">
      <c r="B8" s="12" t="s">
        <v>107</v>
      </c>
    </row>
    <row r="9" spans="2:5" ht="19.5" customHeight="1" x14ac:dyDescent="0.25"/>
  </sheetData>
  <mergeCells count="1">
    <mergeCell ref="B3:B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"/>
  <sheetViews>
    <sheetView showGridLines="0" workbookViewId="0">
      <selection activeCell="F18" sqref="F18"/>
    </sheetView>
  </sheetViews>
  <sheetFormatPr defaultRowHeight="15" x14ac:dyDescent="0.25"/>
  <cols>
    <col min="1" max="1" width="5.85546875" style="10" customWidth="1"/>
    <col min="2" max="2" width="15.28515625" style="10" customWidth="1"/>
    <col min="3" max="3" width="39.85546875" style="10" customWidth="1"/>
    <col min="4" max="4" width="5.85546875" style="10" customWidth="1"/>
    <col min="5" max="16384" width="9.140625" style="10"/>
  </cols>
  <sheetData>
    <row r="1" spans="2:3" ht="19.5" customHeight="1" x14ac:dyDescent="0.25"/>
    <row r="2" spans="2:3" ht="18.75" x14ac:dyDescent="0.25">
      <c r="B2" s="13" t="s">
        <v>51</v>
      </c>
    </row>
    <row r="3" spans="2:3" x14ac:dyDescent="0.25">
      <c r="B3" s="34" t="s">
        <v>52</v>
      </c>
      <c r="C3" s="35" t="s">
        <v>53</v>
      </c>
    </row>
    <row r="4" spans="2:3" x14ac:dyDescent="0.25">
      <c r="B4" s="34" t="s">
        <v>2</v>
      </c>
      <c r="C4" s="35" t="str">
        <f ca="1">C3&amp;", "&amp;TEXT(TODAY(),"dd mmmm yyy")</f>
        <v>Pangkalan Bun, 17 April 2018</v>
      </c>
    </row>
    <row r="5" spans="2:3" x14ac:dyDescent="0.25">
      <c r="B5" s="14" t="s">
        <v>54</v>
      </c>
      <c r="C5" s="36" t="str">
        <f ca="1">_xlfn.FORMULATEXT(C4)</f>
        <v>=C3&amp;", "&amp;TEXT(TODAY();"dd mmmm yyy")</v>
      </c>
    </row>
    <row r="6" spans="2:3" ht="19.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workbookViewId="0">
      <selection activeCell="F9" sqref="F9"/>
    </sheetView>
  </sheetViews>
  <sheetFormatPr defaultRowHeight="15" x14ac:dyDescent="0.25"/>
  <cols>
    <col min="1" max="1" width="5.85546875" style="10" customWidth="1"/>
    <col min="2" max="2" width="15.28515625" style="10" customWidth="1"/>
    <col min="3" max="3" width="46.42578125" style="10" customWidth="1"/>
    <col min="4" max="4" width="5.85546875" style="10" customWidth="1"/>
    <col min="5" max="16384" width="9.140625" style="10"/>
  </cols>
  <sheetData>
    <row r="1" spans="2:3" ht="19.5" customHeight="1" x14ac:dyDescent="0.25"/>
    <row r="2" spans="2:3" ht="18.75" x14ac:dyDescent="0.25">
      <c r="B2" s="13" t="s">
        <v>51</v>
      </c>
    </row>
    <row r="3" spans="2:3" x14ac:dyDescent="0.25">
      <c r="B3" s="34" t="s">
        <v>2</v>
      </c>
      <c r="C3" s="35" t="str">
        <f ca="1">"Purwokerto, "&amp;TEXT(TODAY(),"dd mmmm yyy")</f>
        <v>Purwokerto, 17 April 2018</v>
      </c>
    </row>
    <row r="4" spans="2:3" x14ac:dyDescent="0.25">
      <c r="B4" s="14" t="s">
        <v>54</v>
      </c>
      <c r="C4" s="36" t="str">
        <f ca="1">_xlfn.FORMULATEXT(C3)</f>
        <v>="Purwokerto, "&amp;TEXT(TODAY();"dd mmmm yyy")</v>
      </c>
    </row>
    <row r="5" spans="2:3" ht="19.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showGridLines="0" workbookViewId="0">
      <selection activeCell="D3" sqref="D3"/>
    </sheetView>
  </sheetViews>
  <sheetFormatPr defaultRowHeight="15" x14ac:dyDescent="0.25"/>
  <cols>
    <col min="1" max="1" width="5.85546875" style="10" customWidth="1"/>
    <col min="2" max="2" width="18" style="10" customWidth="1"/>
    <col min="3" max="3" width="6" style="10" customWidth="1"/>
    <col min="4" max="4" width="34.28515625" style="10" customWidth="1"/>
    <col min="5" max="5" width="6.7109375" style="10" customWidth="1"/>
    <col min="6" max="6" width="4.42578125" style="10" customWidth="1"/>
    <col min="7" max="7" width="5.85546875" style="10" customWidth="1"/>
    <col min="8" max="8" width="18.85546875" style="10" customWidth="1"/>
    <col min="9" max="9" width="5.85546875" style="10" customWidth="1"/>
    <col min="10" max="16384" width="9.140625" style="10"/>
  </cols>
  <sheetData>
    <row r="1" spans="1:8" ht="19.5" customHeight="1" x14ac:dyDescent="0.25"/>
    <row r="2" spans="1:8" ht="18.75" x14ac:dyDescent="0.25">
      <c r="B2" s="13" t="s">
        <v>51</v>
      </c>
      <c r="C2" s="13"/>
    </row>
    <row r="3" spans="1:8" ht="15.75" thickBot="1" x14ac:dyDescent="0.3">
      <c r="A3" s="168">
        <v>3</v>
      </c>
      <c r="B3" s="34" t="s">
        <v>55</v>
      </c>
      <c r="C3" s="37"/>
      <c r="D3" s="35" t="str">
        <f>VLOOKUP(A3,KOTA,2)</f>
        <v>Tangerang Selatan</v>
      </c>
      <c r="G3" s="32" t="s">
        <v>50</v>
      </c>
      <c r="H3" s="193" t="s">
        <v>264</v>
      </c>
    </row>
    <row r="4" spans="1:8" x14ac:dyDescent="0.25">
      <c r="B4" s="34" t="s">
        <v>2</v>
      </c>
      <c r="C4" s="37"/>
      <c r="D4" s="35" t="str">
        <f ca="1">D3&amp;", "&amp;TEXT(TODAY(),"dd mmmm yyy")</f>
        <v>Tangerang Selatan, 17 April 2018</v>
      </c>
      <c r="G4" s="190">
        <v>1</v>
      </c>
      <c r="H4" s="194" t="s">
        <v>56</v>
      </c>
    </row>
    <row r="5" spans="1:8" x14ac:dyDescent="0.25">
      <c r="B5" s="38"/>
      <c r="C5" s="38"/>
      <c r="D5" s="39"/>
      <c r="G5" s="191">
        <v>2</v>
      </c>
      <c r="H5" s="195" t="s">
        <v>57</v>
      </c>
    </row>
    <row r="6" spans="1:8" x14ac:dyDescent="0.25">
      <c r="C6" s="43" t="s">
        <v>80</v>
      </c>
      <c r="G6" s="191">
        <v>3</v>
      </c>
      <c r="H6" s="195" t="s">
        <v>58</v>
      </c>
    </row>
    <row r="7" spans="1:8" x14ac:dyDescent="0.25">
      <c r="C7" s="32" t="s">
        <v>81</v>
      </c>
      <c r="D7" s="232" t="s">
        <v>54</v>
      </c>
      <c r="E7" s="233"/>
      <c r="G7" s="191">
        <v>4</v>
      </c>
      <c r="H7" s="195" t="s">
        <v>59</v>
      </c>
    </row>
    <row r="8" spans="1:8" x14ac:dyDescent="0.25">
      <c r="C8" s="41" t="s">
        <v>61</v>
      </c>
      <c r="D8" s="15" t="str">
        <f ca="1">_xlfn.FORMULATEXT(D3)</f>
        <v>=VLOOKUP(A3;KOTA;2)</v>
      </c>
      <c r="E8" s="42"/>
      <c r="G8" s="191">
        <v>5</v>
      </c>
      <c r="H8" s="195" t="s">
        <v>60</v>
      </c>
    </row>
    <row r="9" spans="1:8" x14ac:dyDescent="0.25">
      <c r="C9" s="41" t="s">
        <v>63</v>
      </c>
      <c r="D9" s="33" t="str">
        <f ca="1">_xlfn.FORMULATEXT(D4)</f>
        <v>=D3&amp;", "&amp;TEXT(TODAY();"dd mmmm yyy")</v>
      </c>
      <c r="E9" s="42"/>
      <c r="G9" s="191">
        <v>6</v>
      </c>
      <c r="H9" s="195" t="s">
        <v>62</v>
      </c>
    </row>
    <row r="10" spans="1:8" x14ac:dyDescent="0.25">
      <c r="G10" s="191">
        <v>7</v>
      </c>
      <c r="H10" s="195" t="s">
        <v>64</v>
      </c>
    </row>
    <row r="11" spans="1:8" hidden="1" x14ac:dyDescent="0.25">
      <c r="G11" s="191">
        <v>8</v>
      </c>
      <c r="H11" s="195" t="s">
        <v>65</v>
      </c>
    </row>
    <row r="12" spans="1:8" hidden="1" x14ac:dyDescent="0.25">
      <c r="G12" s="191">
        <v>9</v>
      </c>
      <c r="H12" s="195" t="s">
        <v>66</v>
      </c>
    </row>
    <row r="13" spans="1:8" hidden="1" x14ac:dyDescent="0.25">
      <c r="G13" s="191">
        <v>10</v>
      </c>
      <c r="H13" s="195" t="s">
        <v>67</v>
      </c>
    </row>
    <row r="14" spans="1:8" hidden="1" x14ac:dyDescent="0.25">
      <c r="G14" s="191">
        <v>11</v>
      </c>
      <c r="H14" s="195" t="s">
        <v>68</v>
      </c>
    </row>
    <row r="15" spans="1:8" hidden="1" x14ac:dyDescent="0.25">
      <c r="G15" s="191">
        <v>12</v>
      </c>
      <c r="H15" s="195" t="s">
        <v>69</v>
      </c>
    </row>
    <row r="16" spans="1:8" hidden="1" x14ac:dyDescent="0.25">
      <c r="G16" s="191">
        <v>13</v>
      </c>
      <c r="H16" s="195" t="s">
        <v>70</v>
      </c>
    </row>
    <row r="17" spans="7:8" hidden="1" x14ac:dyDescent="0.25">
      <c r="G17" s="191">
        <v>14</v>
      </c>
      <c r="H17" s="195" t="s">
        <v>71</v>
      </c>
    </row>
    <row r="18" spans="7:8" hidden="1" x14ac:dyDescent="0.25">
      <c r="G18" s="191">
        <v>15</v>
      </c>
      <c r="H18" s="195" t="s">
        <v>72</v>
      </c>
    </row>
    <row r="19" spans="7:8" hidden="1" x14ac:dyDescent="0.25">
      <c r="G19" s="191">
        <v>16</v>
      </c>
      <c r="H19" s="195" t="s">
        <v>73</v>
      </c>
    </row>
    <row r="20" spans="7:8" hidden="1" x14ac:dyDescent="0.25">
      <c r="G20" s="191">
        <v>17</v>
      </c>
      <c r="H20" s="195" t="s">
        <v>74</v>
      </c>
    </row>
    <row r="21" spans="7:8" x14ac:dyDescent="0.25">
      <c r="G21" s="191">
        <v>18</v>
      </c>
      <c r="H21" s="195" t="s">
        <v>75</v>
      </c>
    </row>
    <row r="22" spans="7:8" x14ac:dyDescent="0.25">
      <c r="G22" s="191">
        <v>19</v>
      </c>
      <c r="H22" s="195" t="s">
        <v>76</v>
      </c>
    </row>
    <row r="23" spans="7:8" ht="15.75" thickBot="1" x14ac:dyDescent="0.3">
      <c r="G23" s="192">
        <v>20</v>
      </c>
      <c r="H23" s="196" t="s">
        <v>77</v>
      </c>
    </row>
    <row r="25" spans="7:8" x14ac:dyDescent="0.25">
      <c r="G25" s="234" t="s">
        <v>265</v>
      </c>
      <c r="H25" s="234"/>
    </row>
    <row r="26" spans="7:8" ht="19.5" customHeight="1" x14ac:dyDescent="0.25"/>
  </sheetData>
  <mergeCells count="2">
    <mergeCell ref="D7:E7"/>
    <mergeCell ref="G25:H25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croll Bar 1">
              <controlPr defaultSize="0" autoPict="0">
                <anchor moveWithCells="1">
                  <from>
                    <xdr:col>1</xdr:col>
                    <xdr:colOff>1057275</xdr:colOff>
                    <xdr:row>2</xdr:row>
                    <xdr:rowOff>38100</xdr:rowOff>
                  </from>
                  <to>
                    <xdr:col>2</xdr:col>
                    <xdr:colOff>342900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"/>
  <sheetViews>
    <sheetView showGridLines="0" workbookViewId="0">
      <selection activeCell="H12" sqref="H12"/>
    </sheetView>
  </sheetViews>
  <sheetFormatPr defaultRowHeight="15" x14ac:dyDescent="0.25"/>
  <cols>
    <col min="1" max="1" width="5.85546875" style="167" customWidth="1"/>
    <col min="2" max="2" width="18" style="167" customWidth="1"/>
    <col min="3" max="3" width="6" style="167" customWidth="1"/>
    <col min="4" max="4" width="32.5703125" style="167" customWidth="1"/>
    <col min="5" max="5" width="24.42578125" style="167" customWidth="1"/>
    <col min="6" max="6" width="5.85546875" style="167" customWidth="1"/>
    <col min="7" max="9" width="9.140625" style="167"/>
    <col min="10" max="10" width="17.140625" style="167" customWidth="1"/>
    <col min="11" max="16384" width="9.140625" style="167"/>
  </cols>
  <sheetData>
    <row r="1" spans="1:5" ht="19.5" customHeight="1" x14ac:dyDescent="0.25"/>
    <row r="2" spans="1:5" ht="18.75" x14ac:dyDescent="0.25">
      <c r="B2" s="13" t="s">
        <v>51</v>
      </c>
      <c r="C2" s="13"/>
    </row>
    <row r="3" spans="1:5" x14ac:dyDescent="0.25">
      <c r="A3" s="168">
        <v>3</v>
      </c>
      <c r="B3" s="34" t="s">
        <v>55</v>
      </c>
      <c r="C3" s="37"/>
      <c r="D3" s="188" t="str">
        <f ca="1">VLOOKUP(A3,KOTA,2)&amp;", "&amp;TEXT(TODAY(),"dd mmmm yyy")</f>
        <v>Tangerang Selatan, 17 April 2018</v>
      </c>
      <c r="E3" s="189"/>
    </row>
    <row r="4" spans="1:5" x14ac:dyDescent="0.25">
      <c r="B4" s="34" t="s">
        <v>54</v>
      </c>
      <c r="C4" s="37"/>
      <c r="D4" s="187" t="str">
        <f ca="1">_xlfn.FORMULATEXT(D3)</f>
        <v>=VLOOKUP(A3;KOTA;2)&amp;", "&amp;TEXT(TODAY();"dd mmmm yyy")</v>
      </c>
      <c r="E4" s="24"/>
    </row>
    <row r="5" spans="1:5" ht="19.5" customHeight="1" x14ac:dyDescent="0.25">
      <c r="B5" s="38"/>
      <c r="C5" s="38"/>
      <c r="D5" s="39"/>
    </row>
  </sheetData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7" r:id="rId4" name="Scroll Bar 1">
              <controlPr defaultSize="0" autoPict="0">
                <anchor moveWithCells="1">
                  <from>
                    <xdr:col>1</xdr:col>
                    <xdr:colOff>1057275</xdr:colOff>
                    <xdr:row>2</xdr:row>
                    <xdr:rowOff>38100</xdr:rowOff>
                  </from>
                  <to>
                    <xdr:col>2</xdr:col>
                    <xdr:colOff>342900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5"/>
  <sheetViews>
    <sheetView showGridLines="0" zoomScaleNormal="100" workbookViewId="0">
      <selection activeCell="V31" sqref="V31"/>
    </sheetView>
  </sheetViews>
  <sheetFormatPr defaultRowHeight="15" x14ac:dyDescent="0.25"/>
  <cols>
    <col min="1" max="1" width="5.85546875" style="1" customWidth="1"/>
    <col min="2" max="2" width="10.7109375" style="1" customWidth="1"/>
    <col min="3" max="3" width="11.7109375" style="1" bestFit="1" customWidth="1"/>
    <col min="4" max="4" width="29.85546875" style="1" customWidth="1"/>
    <col min="5" max="5" width="5.85546875" style="1" customWidth="1"/>
    <col min="6" max="13" width="9.140625" style="1"/>
    <col min="14" max="14" width="7.7109375" style="1" customWidth="1"/>
    <col min="15" max="15" width="5.85546875" style="1" customWidth="1"/>
    <col min="16" max="16384" width="9.140625" style="1"/>
  </cols>
  <sheetData>
    <row r="1" spans="2:3" ht="19.5" customHeight="1" x14ac:dyDescent="0.25"/>
    <row r="2" spans="2:3" ht="18.75" x14ac:dyDescent="0.25">
      <c r="B2" s="2" t="s">
        <v>138</v>
      </c>
    </row>
    <row r="3" spans="2:3" x14ac:dyDescent="0.25">
      <c r="B3" s="112" t="s">
        <v>137</v>
      </c>
      <c r="C3" s="111">
        <v>1250</v>
      </c>
    </row>
    <row r="4" spans="2:3" x14ac:dyDescent="0.25">
      <c r="B4" s="223" t="s">
        <v>2</v>
      </c>
      <c r="C4" s="110">
        <f>C3</f>
        <v>1250</v>
      </c>
    </row>
    <row r="5" spans="2:3" x14ac:dyDescent="0.25">
      <c r="B5" s="223"/>
      <c r="C5" s="109">
        <f>C4</f>
        <v>1250</v>
      </c>
    </row>
    <row r="6" spans="2:3" x14ac:dyDescent="0.25">
      <c r="B6" s="223"/>
      <c r="C6" s="108">
        <f>C5</f>
        <v>1250</v>
      </c>
    </row>
    <row r="7" spans="2:3" ht="6.75" customHeight="1" x14ac:dyDescent="0.25"/>
    <row r="8" spans="2:3" x14ac:dyDescent="0.25">
      <c r="B8" s="7" t="s">
        <v>136</v>
      </c>
    </row>
    <row r="9" spans="2:3" x14ac:dyDescent="0.25">
      <c r="B9" s="106" t="s">
        <v>135</v>
      </c>
    </row>
    <row r="10" spans="2:3" x14ac:dyDescent="0.25">
      <c r="B10" s="107" t="s">
        <v>134</v>
      </c>
    </row>
    <row r="11" spans="2:3" x14ac:dyDescent="0.25">
      <c r="B11" s="106" t="s">
        <v>133</v>
      </c>
    </row>
    <row r="12" spans="2:3" x14ac:dyDescent="0.25">
      <c r="B12" s="107" t="s">
        <v>132</v>
      </c>
    </row>
    <row r="13" spans="2:3" ht="15" customHeight="1" x14ac:dyDescent="0.25">
      <c r="B13" s="106" t="s">
        <v>131</v>
      </c>
    </row>
    <row r="14" spans="2:3" x14ac:dyDescent="0.25">
      <c r="B14" s="107" t="s">
        <v>130</v>
      </c>
    </row>
    <row r="15" spans="2:3" x14ac:dyDescent="0.25">
      <c r="B15" s="107" t="s">
        <v>129</v>
      </c>
    </row>
    <row r="16" spans="2:3" x14ac:dyDescent="0.25">
      <c r="B16" s="106" t="s">
        <v>128</v>
      </c>
    </row>
    <row r="18" spans="2:2" x14ac:dyDescent="0.25">
      <c r="B18" s="105" t="s">
        <v>127</v>
      </c>
    </row>
    <row r="19" spans="2:2" x14ac:dyDescent="0.25">
      <c r="B19" s="104" t="s">
        <v>126</v>
      </c>
    </row>
    <row r="20" spans="2:2" x14ac:dyDescent="0.25">
      <c r="B20" s="104" t="s">
        <v>125</v>
      </c>
    </row>
    <row r="21" spans="2:2" ht="15" customHeight="1" x14ac:dyDescent="0.25">
      <c r="B21" s="104" t="s">
        <v>124</v>
      </c>
    </row>
    <row r="25" spans="2:2" ht="19.5" customHeight="1" x14ac:dyDescent="0.25"/>
  </sheetData>
  <mergeCells count="1">
    <mergeCell ref="B4:B6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workbookViewId="0">
      <selection activeCell="G11" sqref="G11:G12"/>
    </sheetView>
  </sheetViews>
  <sheetFormatPr defaultRowHeight="15" x14ac:dyDescent="0.25"/>
  <cols>
    <col min="1" max="1" width="5.85546875" style="10" customWidth="1"/>
    <col min="2" max="2" width="15.28515625" style="10" customWidth="1"/>
    <col min="3" max="3" width="41" style="10" customWidth="1"/>
    <col min="4" max="4" width="5.85546875" style="10" customWidth="1"/>
    <col min="5" max="16384" width="9.140625" style="10"/>
  </cols>
  <sheetData>
    <row r="1" spans="2:3" ht="19.5" customHeight="1" x14ac:dyDescent="0.25"/>
    <row r="2" spans="2:3" ht="18.75" x14ac:dyDescent="0.25">
      <c r="B2" s="13" t="s">
        <v>78</v>
      </c>
    </row>
    <row r="3" spans="2:3" x14ac:dyDescent="0.25">
      <c r="B3" s="34" t="s">
        <v>2</v>
      </c>
      <c r="C3" s="35" t="str">
        <f ca="1">"Jakarta, "&amp;TEXT(NOW(),"dd mmmm yyy"" Jam ""hh:mm")</f>
        <v>Jakarta, 17 April 2018 Jam 05:46</v>
      </c>
    </row>
    <row r="4" spans="2:3" ht="29.25" customHeight="1" x14ac:dyDescent="0.25">
      <c r="B4" s="14" t="s">
        <v>54</v>
      </c>
      <c r="C4" s="40" t="str">
        <f ca="1">_xlfn.FORMULATEXT(C3)</f>
        <v>="Jakarta, "&amp;TEXT(NOW();"dd mmmm yyy"" Jam ""hh:mm")</v>
      </c>
    </row>
    <row r="5" spans="2:3" ht="19.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showGridLines="0" workbookViewId="0">
      <selection activeCell="C3" sqref="C3"/>
    </sheetView>
  </sheetViews>
  <sheetFormatPr defaultRowHeight="15" x14ac:dyDescent="0.25"/>
  <cols>
    <col min="1" max="1" width="5.85546875" style="10" customWidth="1"/>
    <col min="2" max="2" width="10.7109375" style="10" customWidth="1"/>
    <col min="3" max="3" width="50.7109375" style="10" customWidth="1"/>
    <col min="4" max="4" width="5.85546875" style="10" customWidth="1"/>
    <col min="5" max="16384" width="9.140625" style="10"/>
  </cols>
  <sheetData>
    <row r="1" spans="2:3" ht="19.5" customHeight="1" x14ac:dyDescent="0.25"/>
    <row r="2" spans="2:3" ht="18.75" x14ac:dyDescent="0.25">
      <c r="B2" s="13" t="s">
        <v>79</v>
      </c>
    </row>
    <row r="3" spans="2:3" x14ac:dyDescent="0.25">
      <c r="B3" s="34" t="s">
        <v>2</v>
      </c>
      <c r="C3" s="35" t="str">
        <f ca="1">"Hari ini "&amp;TEXT(TODAY(),"dddd,"" tanggal ""dd"" bulan ""mmmm"" tahun ""yyy")</f>
        <v>Hari ini Selasa, tanggal 17 bulan April tahun 2018</v>
      </c>
    </row>
    <row r="4" spans="2:3" ht="30" x14ac:dyDescent="0.25">
      <c r="B4" s="14" t="s">
        <v>54</v>
      </c>
      <c r="C4" s="40" t="str">
        <f ca="1">_xlfn.FORMULATEXT(C3)</f>
        <v>="Hari ini "&amp;TEXT(TODAY();"dddd,"" tanggal ""dd"" bulan ""mmmm"" tahun ""yyy")</v>
      </c>
    </row>
    <row r="5" spans="2:3" ht="12" customHeight="1" x14ac:dyDescent="0.25">
      <c r="B5" s="13"/>
    </row>
    <row r="6" spans="2:3" x14ac:dyDescent="0.25">
      <c r="B6" s="34" t="s">
        <v>2</v>
      </c>
      <c r="C6" s="35" t="str">
        <f ca="1">"Hari ini "&amp;TEXT(NOW(),"dddd,"" tanggal ""dd"" bulan ""mmmm"" tahun ""yyy")</f>
        <v>Hari ini Selasa, tanggal 17 bulan April tahun 2018</v>
      </c>
    </row>
    <row r="7" spans="2:3" ht="30" customHeight="1" x14ac:dyDescent="0.25">
      <c r="B7" s="14" t="s">
        <v>54</v>
      </c>
      <c r="C7" s="40" t="str">
        <f ca="1">_xlfn.FORMULATEXT(C6)</f>
        <v>="Hari ini "&amp;TEXT(NOW();"dddd,"" tanggal ""dd"" bulan ""mmmm"" tahun ""yyy")</v>
      </c>
    </row>
    <row r="8" spans="2:3" ht="19.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showGridLines="0" workbookViewId="0">
      <selection activeCell="D5" sqref="D5"/>
    </sheetView>
  </sheetViews>
  <sheetFormatPr defaultRowHeight="15" x14ac:dyDescent="0.25"/>
  <cols>
    <col min="1" max="1" width="5.85546875" style="10" customWidth="1"/>
    <col min="2" max="2" width="10.7109375" style="10" customWidth="1"/>
    <col min="3" max="3" width="63" style="10" customWidth="1"/>
    <col min="4" max="4" width="5.85546875" style="10" customWidth="1"/>
    <col min="5" max="16384" width="9.140625" style="10"/>
  </cols>
  <sheetData>
    <row r="1" spans="2:3" ht="19.5" customHeight="1" x14ac:dyDescent="0.25"/>
    <row r="2" spans="2:3" ht="18.75" x14ac:dyDescent="0.25">
      <c r="B2" s="13" t="s">
        <v>266</v>
      </c>
    </row>
    <row r="3" spans="2:3" x14ac:dyDescent="0.25">
      <c r="B3" s="34" t="s">
        <v>2</v>
      </c>
      <c r="C3" s="35" t="str">
        <f ca="1">"Dicetak hari ini "&amp;TEXT(NOW(),"dddd,"" tanggal ""dd"" bulan ""mmmm"" tahun ""yyy"" Jam ""hh:mm")</f>
        <v>Dicetak hari ini Selasa, tanggal 17 bulan April tahun 2018 Jam 05:46</v>
      </c>
    </row>
    <row r="4" spans="2:3" ht="30" x14ac:dyDescent="0.25">
      <c r="B4" s="14" t="s">
        <v>54</v>
      </c>
      <c r="C4" s="40" t="str">
        <f ca="1">_xlfn.FORMULATEXT(C3)</f>
        <v>="Dicetak hari ini "&amp;TEXT(NOW();"dddd,"" tanggal ""dd"" bulan ""mmmm"" tahun ""yyy"" Jam ""hh:mm")</v>
      </c>
    </row>
    <row r="5" spans="2:3" ht="18.75" x14ac:dyDescent="0.25">
      <c r="B5" s="13"/>
    </row>
  </sheetData>
  <pageMargins left="0.7" right="0.7" top="0.75" bottom="0.75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showGridLines="0" workbookViewId="0">
      <selection activeCell="D19" sqref="D19"/>
    </sheetView>
  </sheetViews>
  <sheetFormatPr defaultRowHeight="15" x14ac:dyDescent="0.25"/>
  <cols>
    <col min="1" max="1" width="5.85546875" style="10" customWidth="1"/>
    <col min="2" max="2" width="10.42578125" style="10" customWidth="1"/>
    <col min="3" max="3" width="16.140625" style="10" customWidth="1"/>
    <col min="4" max="4" width="73.7109375" style="10" customWidth="1"/>
    <col min="5" max="5" width="5.85546875" style="10" customWidth="1"/>
    <col min="6" max="16384" width="9.140625" style="10"/>
  </cols>
  <sheetData>
    <row r="1" spans="2:4" ht="19.5" customHeight="1" x14ac:dyDescent="0.25"/>
    <row r="2" spans="2:4" ht="18.75" x14ac:dyDescent="0.25">
      <c r="B2" s="13" t="s">
        <v>85</v>
      </c>
    </row>
    <row r="3" spans="2:4" x14ac:dyDescent="0.25">
      <c r="B3" s="14" t="s">
        <v>8</v>
      </c>
      <c r="C3" s="15" t="s">
        <v>84</v>
      </c>
    </row>
    <row r="4" spans="2:4" x14ac:dyDescent="0.25">
      <c r="B4" s="14" t="s">
        <v>82</v>
      </c>
      <c r="C4" s="15" t="s">
        <v>56</v>
      </c>
    </row>
    <row r="5" spans="2:4" x14ac:dyDescent="0.25">
      <c r="B5" s="14" t="s">
        <v>83</v>
      </c>
      <c r="C5" s="44">
        <v>28851</v>
      </c>
    </row>
    <row r="7" spans="2:4" ht="30" customHeight="1" x14ac:dyDescent="0.25">
      <c r="C7" s="236" t="str">
        <f ca="1">"Nama saya "&amp;C3&amp;", lahir di "&amp;C4&amp;" pada hari "&amp;TEXT(C5,"dddd "" tanggal ""dd mmmm yyy")&amp;", sehingga usia saya sampai hari ini "&amp;TEXT(TODAY()-C5,"#.###")&amp;" hari."</f>
        <v>Nama saya Alan, lahir di Jakarta pada hari Selasa  tanggal 28 Desember 1982, sehingga usia saya sampai hari ini 12.894 hari.</v>
      </c>
      <c r="D7" s="236"/>
    </row>
    <row r="8" spans="2:4" ht="30.75" customHeight="1" x14ac:dyDescent="0.25">
      <c r="C8" s="227" t="str">
        <f ca="1">_xlfn.FORMULATEXT(C7)</f>
        <v>="Nama saya "&amp;C3&amp;", lahir di "&amp;C4&amp;" pada hari "&amp;TEXT(C5;"dddd "" tanggal ""dd mmmm yyy")&amp;", sehingga usia saya sampai hari ini "&amp;TEXT(TODAY()-C5;"#.###")&amp;" hari."</v>
      </c>
      <c r="D8" s="227"/>
    </row>
    <row r="10" spans="2:4" ht="30.75" customHeight="1" x14ac:dyDescent="0.25">
      <c r="C10" s="235" t="str">
        <f ca="1">"Nama saya "&amp;C3&amp;", lahir di "&amp;C4&amp;" pada hari "&amp;TEXT(C5,"dddd "" tanggal ""dd mmmm yyy")&amp;", sehingga usia saya sampai hari ini "&amp;TEXT(NOW(),"dddd"", tanggal ""dd mmmm yyy")&amp;" adalah "&amp;TEXT(TODAY()-C5,"#.###")&amp;" hari."</f>
        <v>Nama saya Alan, lahir di Jakarta pada hari Selasa  tanggal 28 Desember 1982, sehingga usia saya sampai hari ini Selasa, tanggal 17 April 2018 adalah 12.894 hari.</v>
      </c>
      <c r="D10" s="235"/>
    </row>
    <row r="11" spans="2:4" ht="43.5" customHeight="1" x14ac:dyDescent="0.25">
      <c r="C11" s="227" t="str">
        <f ca="1">_xlfn.FORMULATEXT(C10)</f>
        <v>="Nama saya "&amp;C3&amp;", lahir di "&amp;C4&amp;" pada hari "&amp;TEXT(C5;"dddd "" tanggal ""dd mmmm yyy")&amp;", sehingga usia saya sampai hari ini "&amp;TEXT(NOW();"dddd"", tanggal ""dd mmmm yyy")&amp;" adalah "&amp;TEXT(TODAY()-C5;"#.###")&amp;" hari."</v>
      </c>
      <c r="D11" s="227"/>
    </row>
    <row r="12" spans="2:4" ht="19.5" customHeight="1" x14ac:dyDescent="0.25"/>
  </sheetData>
  <mergeCells count="4">
    <mergeCell ref="C8:D8"/>
    <mergeCell ref="C10:D10"/>
    <mergeCell ref="C11:D11"/>
    <mergeCell ref="C7:D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"/>
  <sheetViews>
    <sheetView showGridLines="0" workbookViewId="0">
      <selection activeCell="K3" sqref="K3"/>
    </sheetView>
  </sheetViews>
  <sheetFormatPr defaultRowHeight="15" x14ac:dyDescent="0.25"/>
  <cols>
    <col min="1" max="1" width="5.85546875" style="46" customWidth="1"/>
    <col min="2" max="2" width="4.7109375" style="46" customWidth="1"/>
    <col min="3" max="3" width="18.7109375" style="46" customWidth="1"/>
    <col min="4" max="4" width="15.5703125" style="46" customWidth="1"/>
    <col min="5" max="5" width="20.28515625" style="46" customWidth="1"/>
    <col min="6" max="6" width="5.85546875" style="46" customWidth="1"/>
    <col min="7" max="8" width="9.140625" style="46"/>
    <col min="9" max="9" width="14.85546875" style="46" bestFit="1" customWidth="1"/>
    <col min="10" max="16384" width="9.140625" style="46"/>
  </cols>
  <sheetData>
    <row r="1" spans="2:9" ht="19.5" customHeight="1" x14ac:dyDescent="0.25"/>
    <row r="2" spans="2:9" ht="18.75" x14ac:dyDescent="0.25">
      <c r="B2" s="45" t="s">
        <v>85</v>
      </c>
    </row>
    <row r="3" spans="2:9" ht="16.5" customHeight="1" x14ac:dyDescent="0.25">
      <c r="B3" s="60" t="s">
        <v>88</v>
      </c>
      <c r="C3" s="61"/>
      <c r="D3" s="47">
        <v>24915</v>
      </c>
      <c r="E3" s="49"/>
    </row>
    <row r="4" spans="2:9" ht="16.5" customHeight="1" x14ac:dyDescent="0.25">
      <c r="B4" s="50" t="s">
        <v>89</v>
      </c>
      <c r="C4" s="51"/>
      <c r="D4" s="52" t="str">
        <f ca="1">DATEDIF(D3,NOW(),"Y")&amp;" tahun "&amp;DATEDIF(D3,NOW(),"YM")&amp;" bulan "&amp;DATEDIF(D3,NOW(),"MD")&amp;" hari"</f>
        <v>46 tahun 0 bulan 29 hari</v>
      </c>
      <c r="E4" s="53"/>
      <c r="I4" s="199"/>
    </row>
    <row r="5" spans="2:9" ht="43.5" customHeight="1" x14ac:dyDescent="0.25">
      <c r="B5" s="237" t="s">
        <v>99</v>
      </c>
      <c r="C5" s="238"/>
      <c r="D5" s="239" t="str">
        <f ca="1">_xlfn.FORMULATEXT(D4)</f>
        <v>=DATEDIF(D3;NOW();"Y")&amp;" tahun "&amp;DATEDIF(D3;NOW();"YM")&amp;" bulan "&amp;DATEDIF(D3;NOW();"MD")&amp;" hari"</v>
      </c>
      <c r="E5" s="240"/>
    </row>
    <row r="6" spans="2:9" ht="19.5" customHeight="1" x14ac:dyDescent="0.25"/>
  </sheetData>
  <mergeCells count="2">
    <mergeCell ref="B5:C5"/>
    <mergeCell ref="D5:E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"/>
  <sheetViews>
    <sheetView showGridLines="0" workbookViewId="0">
      <selection activeCell="H11" sqref="H11"/>
    </sheetView>
  </sheetViews>
  <sheetFormatPr defaultRowHeight="15" x14ac:dyDescent="0.25"/>
  <cols>
    <col min="1" max="1" width="5.85546875" style="46" customWidth="1"/>
    <col min="2" max="2" width="4.7109375" style="46" customWidth="1"/>
    <col min="3" max="3" width="18.7109375" style="46" customWidth="1"/>
    <col min="4" max="4" width="15.5703125" style="46" customWidth="1"/>
    <col min="5" max="5" width="20.28515625" style="46" customWidth="1"/>
    <col min="6" max="6" width="5.85546875" style="46" customWidth="1"/>
    <col min="7" max="7" width="10.7109375" style="46" bestFit="1" customWidth="1"/>
    <col min="8" max="8" width="9.140625" style="46"/>
    <col min="9" max="9" width="14.85546875" style="46" bestFit="1" customWidth="1"/>
    <col min="10" max="16384" width="9.140625" style="46"/>
  </cols>
  <sheetData>
    <row r="1" spans="1:9" ht="19.5" customHeight="1" x14ac:dyDescent="0.25"/>
    <row r="2" spans="1:9" ht="18.75" x14ac:dyDescent="0.25">
      <c r="B2" s="45" t="s">
        <v>85</v>
      </c>
    </row>
    <row r="3" spans="1:9" ht="17.25" customHeight="1" x14ac:dyDescent="0.25">
      <c r="A3" s="202">
        <v>22</v>
      </c>
      <c r="B3" s="197" t="s">
        <v>88</v>
      </c>
      <c r="C3" s="61"/>
      <c r="D3" s="201">
        <f>A3+35063</f>
        <v>35085</v>
      </c>
      <c r="E3" s="49"/>
      <c r="G3" s="200"/>
    </row>
    <row r="4" spans="1:9" ht="16.5" customHeight="1" x14ac:dyDescent="0.25">
      <c r="B4" s="50" t="s">
        <v>89</v>
      </c>
      <c r="C4" s="51"/>
      <c r="D4" s="52" t="str">
        <f ca="1">DATEDIF(D3,NOW(),"Y")&amp;" tahun "&amp;DATEDIF(D3,NOW(),"YM")&amp;" bulan "&amp;DATEDIF(D3,NOW(),"MD")&amp;" hari"</f>
        <v>18 tahun 2 bulan 26 hari</v>
      </c>
      <c r="E4" s="53"/>
      <c r="I4" s="199"/>
    </row>
    <row r="5" spans="1:9" ht="43.5" customHeight="1" x14ac:dyDescent="0.25">
      <c r="B5" s="237" t="s">
        <v>99</v>
      </c>
      <c r="C5" s="238"/>
      <c r="D5" s="239" t="str">
        <f ca="1">_xlfn.FORMULATEXT(D4)</f>
        <v>=DATEDIF(D3;NOW();"Y")&amp;" tahun "&amp;DATEDIF(D3;NOW();"YM")&amp;" bulan "&amp;DATEDIF(D3;NOW();"MD")&amp;" hari"</v>
      </c>
      <c r="E5" s="240"/>
    </row>
    <row r="6" spans="1:9" ht="19.5" customHeight="1" x14ac:dyDescent="0.25"/>
  </sheetData>
  <mergeCells count="2">
    <mergeCell ref="B5:C5"/>
    <mergeCell ref="D5:E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61" r:id="rId3" name="Scroll Bar 1">
              <controlPr defaultSize="0" autoPict="0">
                <anchor moveWithCells="1">
                  <from>
                    <xdr:col>2</xdr:col>
                    <xdr:colOff>638175</xdr:colOff>
                    <xdr:row>2</xdr:row>
                    <xdr:rowOff>28575</xdr:rowOff>
                  </from>
                  <to>
                    <xdr:col>2</xdr:col>
                    <xdr:colOff>1123950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showGridLines="0" workbookViewId="0">
      <selection activeCell="K24" sqref="K24"/>
    </sheetView>
  </sheetViews>
  <sheetFormatPr defaultRowHeight="15" x14ac:dyDescent="0.25"/>
  <cols>
    <col min="1" max="1" width="5.85546875" style="46" customWidth="1"/>
    <col min="2" max="2" width="4.7109375" style="46" customWidth="1"/>
    <col min="3" max="3" width="18.7109375" style="46" customWidth="1"/>
    <col min="4" max="4" width="15.5703125" style="46" customWidth="1"/>
    <col min="5" max="5" width="24.140625" style="46" customWidth="1"/>
    <col min="6" max="6" width="60.7109375" style="46" customWidth="1"/>
    <col min="7" max="7" width="5.85546875" style="46" customWidth="1"/>
    <col min="8" max="16384" width="9.140625" style="46"/>
  </cols>
  <sheetData>
    <row r="1" spans="2:6" ht="19.5" customHeight="1" x14ac:dyDescent="0.25"/>
    <row r="2" spans="2:6" ht="18.75" x14ac:dyDescent="0.25">
      <c r="B2" s="45" t="s">
        <v>85</v>
      </c>
    </row>
    <row r="3" spans="2:6" ht="16.5" customHeight="1" x14ac:dyDescent="0.25">
      <c r="B3" s="60" t="s">
        <v>86</v>
      </c>
      <c r="C3" s="61"/>
      <c r="D3" s="47">
        <f ca="1">NOW()</f>
        <v>41745.240583333332</v>
      </c>
      <c r="E3" s="48" t="s">
        <v>87</v>
      </c>
    </row>
    <row r="4" spans="2:6" ht="16.5" customHeight="1" x14ac:dyDescent="0.25">
      <c r="B4" s="60" t="s">
        <v>88</v>
      </c>
      <c r="C4" s="61"/>
      <c r="D4" s="47">
        <v>24915</v>
      </c>
      <c r="E4" s="49"/>
    </row>
    <row r="5" spans="2:6" ht="16.5" customHeight="1" x14ac:dyDescent="0.25">
      <c r="B5" s="50" t="s">
        <v>89</v>
      </c>
      <c r="C5" s="51"/>
      <c r="D5" s="52" t="str">
        <f ca="1">DATEDIF(D4,D3,"Y")&amp;" tahun "&amp;DATEDIF(D4,D3,"YM")&amp;" bulan "&amp;DATEDIF(D4,D3,"MD")&amp;" hari"</f>
        <v>46 tahun 0 bulan 29 hari</v>
      </c>
      <c r="E5" s="53"/>
    </row>
    <row r="6" spans="2:6" ht="43.5" customHeight="1" x14ac:dyDescent="0.25">
      <c r="B6" s="237" t="s">
        <v>90</v>
      </c>
      <c r="C6" s="238"/>
      <c r="D6" s="239" t="str">
        <f ca="1">_xlfn.FORMULATEXT(D5)</f>
        <v>=DATEDIF(D4;D3;"Y")&amp;" tahun "&amp;DATEDIF(D4;D3;"YM")&amp;" bulan "&amp;DATEDIF(D4;D3;"MD")&amp;" hari"</v>
      </c>
      <c r="E6" s="240"/>
    </row>
    <row r="8" spans="2:6" x14ac:dyDescent="0.25">
      <c r="B8" s="54" t="s">
        <v>50</v>
      </c>
      <c r="C8" s="55" t="s">
        <v>8</v>
      </c>
      <c r="D8" s="55" t="s">
        <v>88</v>
      </c>
      <c r="E8" s="54" t="s">
        <v>91</v>
      </c>
    </row>
    <row r="9" spans="2:6" x14ac:dyDescent="0.25">
      <c r="B9" s="56">
        <v>1</v>
      </c>
      <c r="C9" s="57" t="s">
        <v>92</v>
      </c>
      <c r="D9" s="58">
        <v>28502</v>
      </c>
      <c r="E9" s="203" t="str">
        <f ca="1">DATEDIF(D9,TODAY(),"Y")&amp;" tahun "&amp;DATEDIF(D9,NOW(),"YM")&amp;" bulan "&amp;DATEDIF(D9,TODAY(),"MD")&amp;" hari"</f>
        <v>36 tahun 3 bulan 4 hari</v>
      </c>
      <c r="F9" s="241" t="str">
        <f ca="1">_xlfn.FORMULATEXT(E9)</f>
        <v>=DATEDIF(D9;TODAY();"Y")&amp;" tahun "&amp;DATEDIF(D9;NOW();"YM")&amp;" bulan "&amp;DATEDIF(D9;TODAY();"MD")&amp;" hari"</v>
      </c>
    </row>
    <row r="10" spans="2:6" x14ac:dyDescent="0.25">
      <c r="B10" s="56">
        <v>2</v>
      </c>
      <c r="C10" s="198" t="s">
        <v>269</v>
      </c>
      <c r="D10" s="58">
        <v>24184</v>
      </c>
      <c r="E10" s="59" t="str">
        <f t="shared" ref="E10:E18" ca="1" si="0">DATEDIF(D10,TODAY(),"Y")&amp;" tahun "&amp;DATEDIF(D10,NOW(),"YM")&amp;" bulan "&amp;DATEDIF(D10,TODAY(),"MD")&amp;" hari"</f>
        <v>48 tahun 0 bulan 29 hari</v>
      </c>
      <c r="F10" s="241"/>
    </row>
    <row r="11" spans="2:6" x14ac:dyDescent="0.25">
      <c r="B11" s="56">
        <v>3</v>
      </c>
      <c r="C11" s="57" t="s">
        <v>93</v>
      </c>
      <c r="D11" s="58">
        <v>36028</v>
      </c>
      <c r="E11" s="59" t="str">
        <f t="shared" ca="1" si="0"/>
        <v>15 tahun 7 bulan 26 hari</v>
      </c>
    </row>
    <row r="12" spans="2:6" x14ac:dyDescent="0.25">
      <c r="B12" s="56">
        <v>4</v>
      </c>
      <c r="C12" s="57" t="s">
        <v>94</v>
      </c>
      <c r="D12" s="58">
        <v>26572</v>
      </c>
      <c r="E12" s="59" t="str">
        <f t="shared" ca="1" si="0"/>
        <v>41 tahun 6 bulan 16 hari</v>
      </c>
    </row>
    <row r="13" spans="2:6" x14ac:dyDescent="0.25">
      <c r="B13" s="56">
        <v>5</v>
      </c>
      <c r="C13" s="57" t="s">
        <v>95</v>
      </c>
      <c r="D13" s="58">
        <v>22814</v>
      </c>
      <c r="E13" s="59" t="str">
        <f t="shared" ca="1" si="0"/>
        <v>51 tahun 9 bulan 30 hari</v>
      </c>
    </row>
    <row r="14" spans="2:6" x14ac:dyDescent="0.25">
      <c r="B14" s="56">
        <v>6</v>
      </c>
      <c r="C14" s="57" t="s">
        <v>96</v>
      </c>
      <c r="D14" s="58">
        <v>28877</v>
      </c>
      <c r="E14" s="59" t="str">
        <f t="shared" ca="1" si="0"/>
        <v>35 tahun 2 bulan 25 hari</v>
      </c>
    </row>
    <row r="15" spans="2:6" x14ac:dyDescent="0.25">
      <c r="B15" s="56">
        <v>7</v>
      </c>
      <c r="C15" s="198" t="s">
        <v>267</v>
      </c>
      <c r="D15" s="58">
        <v>32564</v>
      </c>
      <c r="E15" s="59" t="str">
        <f t="shared" ca="1" si="0"/>
        <v>25 tahun 1 bulan 22 hari</v>
      </c>
    </row>
    <row r="16" spans="2:6" x14ac:dyDescent="0.25">
      <c r="B16" s="56">
        <v>8</v>
      </c>
      <c r="C16" s="57" t="s">
        <v>97</v>
      </c>
      <c r="D16" s="58">
        <v>35520</v>
      </c>
      <c r="E16" s="59" t="str">
        <f t="shared" ca="1" si="0"/>
        <v>17 tahun 0 bulan 16 hari</v>
      </c>
    </row>
    <row r="17" spans="2:5" x14ac:dyDescent="0.25">
      <c r="B17" s="56">
        <v>9</v>
      </c>
      <c r="C17" s="198" t="s">
        <v>268</v>
      </c>
      <c r="D17" s="58">
        <v>30686</v>
      </c>
      <c r="E17" s="59" t="str">
        <f t="shared" ca="1" si="0"/>
        <v>30 tahun 3 bulan 11 hari</v>
      </c>
    </row>
    <row r="18" spans="2:5" x14ac:dyDescent="0.25">
      <c r="B18" s="56">
        <v>10</v>
      </c>
      <c r="C18" s="57" t="s">
        <v>98</v>
      </c>
      <c r="D18" s="58">
        <v>36154</v>
      </c>
      <c r="E18" s="59" t="str">
        <f t="shared" ca="1" si="0"/>
        <v>15 tahun 3 bulan 22 hari</v>
      </c>
    </row>
    <row r="19" spans="2:5" ht="19.5" customHeight="1" x14ac:dyDescent="0.25"/>
  </sheetData>
  <mergeCells count="3">
    <mergeCell ref="B6:C6"/>
    <mergeCell ref="D6:E6"/>
    <mergeCell ref="F9:F10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>
      <selection activeCell="H13" sqref="H13"/>
    </sheetView>
  </sheetViews>
  <sheetFormatPr defaultRowHeight="15" x14ac:dyDescent="0.25"/>
  <cols>
    <col min="1" max="1" width="5.85546875" style="46" customWidth="1"/>
    <col min="2" max="2" width="4.7109375" style="46" customWidth="1"/>
    <col min="3" max="3" width="14.5703125" style="46" customWidth="1"/>
    <col min="4" max="4" width="15.5703125" style="46" customWidth="1"/>
    <col min="5" max="5" width="22" style="46" customWidth="1"/>
    <col min="6" max="6" width="5.85546875" style="46" customWidth="1"/>
    <col min="7" max="16384" width="9.140625" style="46"/>
  </cols>
  <sheetData>
    <row r="1" spans="2:5" ht="19.5" customHeight="1" x14ac:dyDescent="0.25"/>
    <row r="2" spans="2:5" ht="18.75" x14ac:dyDescent="0.25">
      <c r="B2" s="45" t="s">
        <v>85</v>
      </c>
    </row>
    <row r="3" spans="2:5" ht="16.5" customHeight="1" x14ac:dyDescent="0.25">
      <c r="B3" s="60" t="s">
        <v>88</v>
      </c>
      <c r="C3" s="61"/>
      <c r="D3" s="47">
        <v>24915</v>
      </c>
      <c r="E3" s="49"/>
    </row>
    <row r="4" spans="2:5" ht="16.5" customHeight="1" x14ac:dyDescent="0.25">
      <c r="B4" s="50" t="s">
        <v>89</v>
      </c>
      <c r="C4" s="51"/>
      <c r="D4" s="52" t="str">
        <f ca="1">DATEDIF(D3,TODAY(),"Y")&amp;" tahun "&amp;DATEDIF(D3,TODAY(),"YM")&amp;" bulan "&amp;DATEDIF(D3,TODAY(),"MD")&amp;" hari"</f>
        <v>46 tahun 0 bulan 29 hari</v>
      </c>
      <c r="E4" s="53"/>
    </row>
    <row r="5" spans="2:5" ht="43.5" customHeight="1" x14ac:dyDescent="0.25">
      <c r="B5" s="237" t="s">
        <v>99</v>
      </c>
      <c r="C5" s="238"/>
      <c r="D5" s="239" t="str">
        <f ca="1">_xlfn.FORMULATEXT(D4)</f>
        <v>=DATEDIF(D3;TODAY();"Y")&amp;" tahun "&amp;DATEDIF(D3;TODAY();"YM")&amp;" bulan "&amp;DATEDIF(D3;TODAY();"MD")&amp;" hari"</v>
      </c>
      <c r="E5" s="240"/>
    </row>
    <row r="7" spans="2:5" ht="16.5" customHeight="1" x14ac:dyDescent="0.25">
      <c r="B7" s="82" t="s">
        <v>89</v>
      </c>
      <c r="C7" s="83"/>
      <c r="D7" s="52" t="str">
        <f ca="1">DATEDIF(D3,NOW(),"Y")&amp;" tahun "&amp;DATEDIF(D3,NOW(),"YM")&amp;" bulan "&amp;DATEDIF(D3,NOW(),"MD")&amp;" hari"</f>
        <v>46 tahun 0 bulan 29 hari</v>
      </c>
      <c r="E7" s="53"/>
    </row>
    <row r="8" spans="2:5" ht="45" customHeight="1" x14ac:dyDescent="0.25">
      <c r="B8" s="237" t="s">
        <v>110</v>
      </c>
      <c r="C8" s="238"/>
      <c r="D8" s="239" t="str">
        <f ca="1">_xlfn.FORMULATEXT(D7)</f>
        <v>=DATEDIF(D3;NOW();"Y")&amp;" tahun "&amp;DATEDIF(D3;NOW();"YM")&amp;" bulan "&amp;DATEDIF(D3;NOW();"MD")&amp;" hari"</v>
      </c>
      <c r="E8" s="240"/>
    </row>
    <row r="9" spans="2:5" ht="19.5" customHeight="1" x14ac:dyDescent="0.25"/>
  </sheetData>
  <mergeCells count="4">
    <mergeCell ref="B5:C5"/>
    <mergeCell ref="D5:E5"/>
    <mergeCell ref="B8:C8"/>
    <mergeCell ref="D8:E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showGridLines="0" workbookViewId="0">
      <selection activeCell="H10" sqref="H10"/>
    </sheetView>
  </sheetViews>
  <sheetFormatPr defaultRowHeight="15" x14ac:dyDescent="0.25"/>
  <cols>
    <col min="1" max="1" width="5.85546875" style="46" customWidth="1"/>
    <col min="2" max="2" width="4.7109375" style="46" customWidth="1"/>
    <col min="3" max="3" width="18.7109375" style="46" customWidth="1"/>
    <col min="4" max="4" width="15.5703125" style="46" customWidth="1"/>
    <col min="5" max="5" width="30.42578125" style="46" customWidth="1"/>
    <col min="6" max="6" width="5.85546875" style="46" customWidth="1"/>
    <col min="7" max="16384" width="9.140625" style="46"/>
  </cols>
  <sheetData>
    <row r="1" spans="2:5" ht="19.5" customHeight="1" x14ac:dyDescent="0.25"/>
    <row r="2" spans="2:5" ht="18.75" x14ac:dyDescent="0.25">
      <c r="B2" s="45" t="s">
        <v>101</v>
      </c>
    </row>
    <row r="3" spans="2:5" x14ac:dyDescent="0.25">
      <c r="B3" s="60" t="s">
        <v>8</v>
      </c>
      <c r="C3" s="62"/>
      <c r="D3" s="63" t="s">
        <v>100</v>
      </c>
      <c r="E3" s="64"/>
    </row>
    <row r="4" spans="2:5" ht="16.5" customHeight="1" x14ac:dyDescent="0.25">
      <c r="B4" s="60" t="s">
        <v>88</v>
      </c>
      <c r="C4" s="61"/>
      <c r="D4" s="65">
        <v>35374</v>
      </c>
      <c r="E4" s="66"/>
    </row>
    <row r="5" spans="2:5" ht="30.75" customHeight="1" x14ac:dyDescent="0.25">
      <c r="B5" s="50" t="s">
        <v>31</v>
      </c>
      <c r="C5" s="51"/>
      <c r="D5" s="242" t="str">
        <f ca="1">"Usia "&amp;D3&amp;" s.d. hari ini "&amp;TEXT(NOW(),"ddddd")&amp;", tanggal "&amp;TEXT(TODAY(),"dd mmmm yyy")&amp;" adalah "&amp;DATEDIF(D4,NOW(),"Y")&amp;" tahun "&amp;DATEDIF(D4,TODAY(),"YM")&amp;" bulan "&amp;DATEDIF(D4,NOW(),"MD")&amp;" hari"</f>
        <v>Usia Novita Anggraeni s.d. hari ini Selasa, tanggal 17 April 2018 adalah 17 tahun 5 bulan 11 hari</v>
      </c>
      <c r="E5" s="243"/>
    </row>
    <row r="6" spans="2:5" ht="93.75" customHeight="1" x14ac:dyDescent="0.25">
      <c r="B6" s="237" t="s">
        <v>102</v>
      </c>
      <c r="C6" s="238"/>
      <c r="D6" s="239" t="str">
        <f ca="1">_xlfn.FORMULATEXT(D5)</f>
        <v>="Usia "&amp;D3&amp;" s.d. hari ini "&amp;TEXT(NOW();"ddddd")&amp;", tanggal "&amp;TEXT(TODAY();"dd mmmm yyy")&amp;" adalah "&amp;DATEDIF(D4;NOW();"Y")&amp;" tahun "&amp;DATEDIF(D4;TODAY();"YM")&amp;" bulan "&amp;DATEDIF(D4;NOW();"MD")&amp;" hari"</v>
      </c>
      <c r="E6" s="240"/>
    </row>
    <row r="7" spans="2:5" ht="19.5" customHeight="1" x14ac:dyDescent="0.25"/>
  </sheetData>
  <mergeCells count="3">
    <mergeCell ref="D5:E5"/>
    <mergeCell ref="B6:C6"/>
    <mergeCell ref="D6:E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showGridLines="0" workbookViewId="0">
      <selection activeCell="D7" sqref="D7:F7"/>
    </sheetView>
  </sheetViews>
  <sheetFormatPr defaultRowHeight="15" x14ac:dyDescent="0.25"/>
  <cols>
    <col min="1" max="1" width="5.85546875" style="46" customWidth="1"/>
    <col min="2" max="2" width="6.140625" style="46" customWidth="1"/>
    <col min="3" max="3" width="7.42578125" style="46" customWidth="1"/>
    <col min="4" max="4" width="9.140625" style="46"/>
    <col min="5" max="5" width="14.28515625" style="46" customWidth="1"/>
    <col min="6" max="6" width="40.7109375" style="46" customWidth="1"/>
    <col min="7" max="7" width="5.85546875" style="46" customWidth="1"/>
    <col min="8" max="16384" width="9.140625" style="46"/>
  </cols>
  <sheetData>
    <row r="1" spans="2:6" ht="19.5" customHeight="1" x14ac:dyDescent="0.25"/>
    <row r="2" spans="2:6" ht="18.75" x14ac:dyDescent="0.25">
      <c r="B2" s="85" t="s">
        <v>112</v>
      </c>
      <c r="C2" s="85"/>
    </row>
    <row r="3" spans="2:6" ht="15" customHeight="1" x14ac:dyDescent="0.25">
      <c r="B3" s="86" t="s">
        <v>117</v>
      </c>
      <c r="C3" s="86"/>
      <c r="D3" s="87">
        <v>0.34413194444444445</v>
      </c>
    </row>
    <row r="4" spans="2:6" ht="15" customHeight="1" x14ac:dyDescent="0.25">
      <c r="B4" s="86" t="s">
        <v>113</v>
      </c>
      <c r="C4" s="86"/>
      <c r="D4" s="87">
        <v>0.3815972222222222</v>
      </c>
    </row>
    <row r="5" spans="2:6" ht="15" customHeight="1" x14ac:dyDescent="0.25">
      <c r="B5" s="249" t="s">
        <v>114</v>
      </c>
      <c r="C5" s="250"/>
      <c r="D5" s="93">
        <f>D4-D3</f>
        <v>3.746527777777775E-2</v>
      </c>
      <c r="E5" s="94"/>
    </row>
    <row r="6" spans="2:6" ht="15" customHeight="1" x14ac:dyDescent="0.25">
      <c r="B6" s="251"/>
      <c r="C6" s="252"/>
      <c r="D6" s="95" t="str">
        <f>HOUR(D4-D3)&amp;" jam "&amp;MINUTE(D4-D3)&amp;" menit "&amp;SECOND(D4-D3)&amp;" detik"</f>
        <v>0 jam 53 menit 57 detik</v>
      </c>
      <c r="E6" s="96"/>
    </row>
    <row r="7" spans="2:6" ht="30" customHeight="1" x14ac:dyDescent="0.25">
      <c r="B7" s="246" t="s">
        <v>31</v>
      </c>
      <c r="C7" s="246"/>
      <c r="D7" s="247" t="str">
        <f>"artinya, waktu dari jam "&amp;TEXT(D3,"hh:mm:ss")&amp;" s.d. jam "&amp;TEXT(D4,"hh:mm:ss")&amp;", selama "&amp;HOUR(D4-D3)&amp;" jam "&amp;MINUTE(D4-D3)&amp;" menit "&amp;SECOND(D4-D3)&amp;" detik"</f>
        <v>artinya, waktu dari jam 08:15:33 s.d. jam 09:09:30, selama 0 jam 53 menit 57 detik</v>
      </c>
      <c r="E7" s="247"/>
      <c r="F7" s="247"/>
    </row>
    <row r="8" spans="2:6" ht="15" customHeight="1" x14ac:dyDescent="0.25"/>
    <row r="9" spans="2:6" ht="15" customHeight="1" x14ac:dyDescent="0.25">
      <c r="B9" s="92" t="s">
        <v>80</v>
      </c>
    </row>
    <row r="10" spans="2:6" x14ac:dyDescent="0.25">
      <c r="B10" s="89" t="s">
        <v>115</v>
      </c>
      <c r="C10" s="244" t="s">
        <v>54</v>
      </c>
      <c r="D10" s="245"/>
      <c r="E10" s="245"/>
      <c r="F10" s="245"/>
    </row>
    <row r="11" spans="2:6" ht="15.75" customHeight="1" x14ac:dyDescent="0.25">
      <c r="B11" s="91" t="s">
        <v>105</v>
      </c>
      <c r="C11" s="90" t="str">
        <f ca="1">_xlfn.FORMULATEXT(D5)</f>
        <v>=D4-D3</v>
      </c>
      <c r="D11" s="66"/>
      <c r="E11" s="66"/>
      <c r="F11" s="66"/>
    </row>
    <row r="12" spans="2:6" ht="15.75" customHeight="1" x14ac:dyDescent="0.25">
      <c r="B12" s="97" t="s">
        <v>116</v>
      </c>
      <c r="C12" s="88" t="str">
        <f ca="1">_xlfn.FORMULATEXT(D6)</f>
        <v>=HOUR(D4-D3)&amp;" jam "&amp;MINUTE(D4-D3)&amp;" menit "&amp;SECOND(D4-D3)&amp;" detik"</v>
      </c>
      <c r="D12" s="98"/>
      <c r="E12" s="98"/>
      <c r="F12" s="98"/>
    </row>
    <row r="13" spans="2:6" ht="45" customHeight="1" x14ac:dyDescent="0.25">
      <c r="B13" s="91" t="s">
        <v>118</v>
      </c>
      <c r="C13" s="248" t="str">
        <f ca="1">_xlfn.FORMULATEXT(D7)</f>
        <v>="artinya, waktu dari jam "&amp;TEXT(D3;"hh:mm:ss")&amp;" s.d. jam "&amp;TEXT(D4;"hh:mm:ss")&amp;", selama "&amp;HOUR(D4-D3)&amp;" jam "&amp;MINUTE(D4-D3)&amp;" menit "&amp;SECOND(D4-D3)&amp;" detik"</v>
      </c>
      <c r="D13" s="247"/>
      <c r="E13" s="247"/>
      <c r="F13" s="247"/>
    </row>
    <row r="14" spans="2:6" ht="19.5" customHeight="1" x14ac:dyDescent="0.25"/>
  </sheetData>
  <mergeCells count="5">
    <mergeCell ref="C10:F10"/>
    <mergeCell ref="B7:C7"/>
    <mergeCell ref="D7:F7"/>
    <mergeCell ref="C13:F13"/>
    <mergeCell ref="B5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R24"/>
  <sheetViews>
    <sheetView showGridLines="0" workbookViewId="0">
      <selection activeCell="D11" sqref="D11"/>
    </sheetView>
  </sheetViews>
  <sheetFormatPr defaultRowHeight="15" x14ac:dyDescent="0.25"/>
  <cols>
    <col min="1" max="1" width="5.85546875" style="1" customWidth="1"/>
    <col min="2" max="2" width="12" style="1" customWidth="1"/>
    <col min="3" max="3" width="20.85546875" style="1" customWidth="1"/>
    <col min="4" max="4" width="22.7109375" style="1" customWidth="1"/>
    <col min="5" max="5" width="5.85546875" style="1" customWidth="1"/>
    <col min="6" max="10" width="9.140625" style="1"/>
    <col min="11" max="11" width="14.5703125" style="1" customWidth="1"/>
    <col min="12" max="12" width="15.5703125" style="1" customWidth="1"/>
    <col min="13" max="13" width="15.42578125" style="1" customWidth="1"/>
    <col min="14" max="14" width="24.28515625" style="1" customWidth="1"/>
    <col min="15" max="15" width="17.42578125" style="1" customWidth="1"/>
    <col min="16" max="17" width="9.140625" style="1"/>
    <col min="18" max="18" width="17.28515625" style="1" bestFit="1" customWidth="1"/>
    <col min="19" max="16384" width="9.140625" style="1"/>
  </cols>
  <sheetData>
    <row r="1" spans="1:18" ht="19.5" customHeight="1" x14ac:dyDescent="0.25"/>
    <row r="2" spans="1:18" ht="18.75" x14ac:dyDescent="0.25">
      <c r="B2" s="2" t="s">
        <v>238</v>
      </c>
    </row>
    <row r="3" spans="1:18" s="135" customFormat="1" ht="17.25" customHeight="1" x14ac:dyDescent="0.25">
      <c r="A3" s="131">
        <v>6</v>
      </c>
      <c r="B3" s="132" t="s">
        <v>148</v>
      </c>
      <c r="C3" s="133"/>
      <c r="D3" s="134" t="str">
        <f>VLOOKUP(A$3,ANGKA,2)</f>
        <v>jutaan</v>
      </c>
      <c r="J3" s="135">
        <v>1</v>
      </c>
      <c r="K3" s="135" t="s">
        <v>149</v>
      </c>
      <c r="L3" s="135" t="s">
        <v>150</v>
      </c>
      <c r="M3" s="136" t="s">
        <v>223</v>
      </c>
      <c r="N3" s="137" t="s">
        <v>151</v>
      </c>
      <c r="O3" s="207">
        <v>10</v>
      </c>
      <c r="Q3" s="135">
        <v>1</v>
      </c>
      <c r="R3" s="143">
        <v>1250500</v>
      </c>
    </row>
    <row r="4" spans="1:18" s="135" customFormat="1" ht="15" customHeight="1" x14ac:dyDescent="0.25">
      <c r="B4" s="132" t="s">
        <v>152</v>
      </c>
      <c r="C4" s="133"/>
      <c r="D4" s="134" t="str">
        <f>VLOOKUP(A$3,ANGKA,3)</f>
        <v>satu juta</v>
      </c>
      <c r="J4" s="135">
        <v>2</v>
      </c>
      <c r="K4" s="135" t="s">
        <v>153</v>
      </c>
      <c r="L4" s="135" t="s">
        <v>154</v>
      </c>
      <c r="M4" s="136" t="s">
        <v>224</v>
      </c>
      <c r="N4" s="137" t="s">
        <v>155</v>
      </c>
      <c r="O4" s="207">
        <v>100</v>
      </c>
      <c r="Q4" s="135">
        <v>2</v>
      </c>
      <c r="R4" s="143">
        <v>8500000</v>
      </c>
    </row>
    <row r="5" spans="1:18" s="135" customFormat="1" x14ac:dyDescent="0.25">
      <c r="B5" s="132" t="s">
        <v>156</v>
      </c>
      <c r="C5" s="133"/>
      <c r="D5" s="134" t="str">
        <f>VLOOKUP(A$3,ANGKA,4)</f>
        <v>1e6 atau 1E6</v>
      </c>
      <c r="J5" s="135">
        <v>3</v>
      </c>
      <c r="K5" s="135" t="s">
        <v>157</v>
      </c>
      <c r="L5" s="135" t="s">
        <v>158</v>
      </c>
      <c r="M5" s="136" t="s">
        <v>225</v>
      </c>
      <c r="N5" s="137" t="s">
        <v>159</v>
      </c>
      <c r="O5" s="207">
        <v>1000</v>
      </c>
      <c r="Q5" s="135">
        <v>3</v>
      </c>
      <c r="R5" s="143">
        <v>10205500</v>
      </c>
    </row>
    <row r="6" spans="1:18" s="135" customFormat="1" x14ac:dyDescent="0.25">
      <c r="B6" s="132" t="s">
        <v>31</v>
      </c>
      <c r="C6" s="132"/>
      <c r="D6" s="142" t="str">
        <f>"jumlah angka nol "&amp;A3</f>
        <v>jumlah angka nol 6</v>
      </c>
      <c r="J6" s="135">
        <v>4</v>
      </c>
      <c r="K6" s="135" t="s">
        <v>161</v>
      </c>
      <c r="L6" s="135" t="s">
        <v>162</v>
      </c>
      <c r="M6" s="136" t="s">
        <v>226</v>
      </c>
      <c r="N6" s="137" t="s">
        <v>163</v>
      </c>
      <c r="O6" s="207">
        <v>10000</v>
      </c>
      <c r="Q6" s="135">
        <v>4</v>
      </c>
      <c r="R6" s="143">
        <v>1000000500</v>
      </c>
    </row>
    <row r="7" spans="1:18" s="135" customFormat="1" x14ac:dyDescent="0.25">
      <c r="B7" s="132" t="s">
        <v>160</v>
      </c>
      <c r="C7" s="133"/>
      <c r="D7" s="134" t="str">
        <f>VLOOKUP(A$3,ANGKA,5)</f>
        <v>1,00E+06 atau 1.00E+06</v>
      </c>
      <c r="J7" s="135">
        <v>5</v>
      </c>
      <c r="K7" s="135" t="s">
        <v>164</v>
      </c>
      <c r="L7" s="135" t="s">
        <v>165</v>
      </c>
      <c r="M7" s="136" t="s">
        <v>227</v>
      </c>
      <c r="N7" s="137" t="s">
        <v>166</v>
      </c>
      <c r="O7" s="207">
        <v>100000</v>
      </c>
      <c r="Q7" s="135">
        <v>5</v>
      </c>
      <c r="R7" s="143">
        <v>178505000</v>
      </c>
    </row>
    <row r="8" spans="1:18" ht="19.5" customHeight="1" x14ac:dyDescent="0.25">
      <c r="B8" s="132" t="s">
        <v>197</v>
      </c>
      <c r="C8" s="133"/>
      <c r="D8" s="138">
        <f>VLOOKUP(A$3,ANGKA,6)</f>
        <v>1000000</v>
      </c>
      <c r="J8" s="135">
        <v>6</v>
      </c>
      <c r="K8" s="1" t="s">
        <v>167</v>
      </c>
      <c r="L8" s="1" t="s">
        <v>168</v>
      </c>
      <c r="M8" s="136" t="s">
        <v>228</v>
      </c>
      <c r="N8" s="137" t="s">
        <v>169</v>
      </c>
      <c r="O8" s="207">
        <v>1000000</v>
      </c>
      <c r="Q8" s="1">
        <v>6</v>
      </c>
      <c r="R8" s="140">
        <v>2150000000</v>
      </c>
    </row>
    <row r="9" spans="1:18" x14ac:dyDescent="0.25">
      <c r="J9" s="135">
        <v>7</v>
      </c>
      <c r="K9" s="1" t="s">
        <v>170</v>
      </c>
      <c r="L9" s="1" t="s">
        <v>171</v>
      </c>
      <c r="M9" s="136" t="s">
        <v>229</v>
      </c>
      <c r="N9" s="137" t="s">
        <v>172</v>
      </c>
      <c r="O9" s="207">
        <v>10000000</v>
      </c>
      <c r="Q9" s="1">
        <v>7</v>
      </c>
      <c r="R9" s="140">
        <v>3500005000</v>
      </c>
    </row>
    <row r="10" spans="1:18" x14ac:dyDescent="0.25">
      <c r="B10" s="151" t="s">
        <v>198</v>
      </c>
      <c r="C10" s="135"/>
      <c r="D10" s="139"/>
      <c r="J10" s="135">
        <v>8</v>
      </c>
      <c r="K10" s="1" t="s">
        <v>173</v>
      </c>
      <c r="L10" s="1" t="s">
        <v>174</v>
      </c>
      <c r="M10" s="136" t="s">
        <v>230</v>
      </c>
      <c r="N10" s="137" t="s">
        <v>175</v>
      </c>
      <c r="O10" s="207">
        <v>100000000</v>
      </c>
      <c r="Q10" s="1">
        <v>8</v>
      </c>
      <c r="R10" s="140">
        <v>125805000000</v>
      </c>
    </row>
    <row r="11" spans="1:18" ht="16.5" customHeight="1" x14ac:dyDescent="0.25">
      <c r="A11" s="150">
        <v>6</v>
      </c>
      <c r="B11" s="144" t="s">
        <v>199</v>
      </c>
      <c r="C11" s="145"/>
      <c r="D11" s="147">
        <f>IF(A11=0,"",VLOOKUP(A11,Q3:R12,2))</f>
        <v>2150000000</v>
      </c>
      <c r="J11" s="135">
        <v>9</v>
      </c>
      <c r="K11" s="1" t="s">
        <v>176</v>
      </c>
      <c r="L11" s="1" t="s">
        <v>177</v>
      </c>
      <c r="M11" s="136" t="s">
        <v>231</v>
      </c>
      <c r="N11" s="137" t="s">
        <v>178</v>
      </c>
      <c r="O11" s="207">
        <v>1000000000</v>
      </c>
      <c r="Q11" s="1">
        <v>9</v>
      </c>
      <c r="R11" s="140">
        <v>100000000000</v>
      </c>
    </row>
    <row r="12" spans="1:18" x14ac:dyDescent="0.25">
      <c r="B12" s="144" t="s">
        <v>156</v>
      </c>
      <c r="C12" s="145"/>
      <c r="D12" s="148" t="s">
        <v>251</v>
      </c>
      <c r="J12" s="135">
        <v>10</v>
      </c>
      <c r="K12" s="1" t="s">
        <v>179</v>
      </c>
      <c r="L12" s="1" t="s">
        <v>180</v>
      </c>
      <c r="M12" s="136" t="s">
        <v>232</v>
      </c>
      <c r="N12" s="137" t="s">
        <v>181</v>
      </c>
      <c r="O12" s="207">
        <v>10000000000</v>
      </c>
      <c r="Q12" s="1">
        <v>10</v>
      </c>
      <c r="R12" s="140">
        <v>2005000000000</v>
      </c>
    </row>
    <row r="13" spans="1:18" x14ac:dyDescent="0.25">
      <c r="B13" s="144" t="s">
        <v>2</v>
      </c>
      <c r="C13" s="145"/>
      <c r="D13" s="138">
        <f>IF(OR(D11="",D12=""),"",VALUE(D12))</f>
        <v>2150000000</v>
      </c>
      <c r="E13" s="140"/>
      <c r="G13" s="141"/>
      <c r="J13" s="135">
        <v>11</v>
      </c>
      <c r="K13" s="1" t="s">
        <v>182</v>
      </c>
      <c r="L13" s="1" t="s">
        <v>183</v>
      </c>
      <c r="M13" s="136" t="s">
        <v>233</v>
      </c>
      <c r="N13" s="137" t="s">
        <v>184</v>
      </c>
      <c r="O13" s="207">
        <v>100000000000</v>
      </c>
    </row>
    <row r="14" spans="1:18" x14ac:dyDescent="0.25">
      <c r="B14" s="146" t="s">
        <v>31</v>
      </c>
      <c r="C14" s="145"/>
      <c r="D14" s="149" t="str">
        <f>IF(OR(D12="",D11=""),"",IF(D13=D11,"benar","salah"))</f>
        <v>benar</v>
      </c>
      <c r="E14" s="140"/>
      <c r="J14" s="135">
        <v>12</v>
      </c>
      <c r="K14" s="1" t="s">
        <v>185</v>
      </c>
      <c r="L14" s="1" t="s">
        <v>186</v>
      </c>
      <c r="M14" s="136" t="s">
        <v>234</v>
      </c>
      <c r="N14" s="137" t="s">
        <v>187</v>
      </c>
      <c r="O14" s="207">
        <v>1000000000000</v>
      </c>
    </row>
    <row r="15" spans="1:18" ht="19.5" customHeight="1" x14ac:dyDescent="0.25">
      <c r="E15" s="140"/>
      <c r="J15" s="135">
        <v>13</v>
      </c>
      <c r="K15" s="1" t="s">
        <v>188</v>
      </c>
      <c r="L15" s="1" t="s">
        <v>189</v>
      </c>
      <c r="M15" s="136" t="s">
        <v>235</v>
      </c>
      <c r="N15" s="137" t="s">
        <v>190</v>
      </c>
      <c r="O15" s="207">
        <v>10000000000000</v>
      </c>
    </row>
    <row r="16" spans="1:18" x14ac:dyDescent="0.25">
      <c r="B16" s="8"/>
      <c r="E16" s="140"/>
      <c r="J16" s="135">
        <v>14</v>
      </c>
      <c r="K16" s="1" t="s">
        <v>191</v>
      </c>
      <c r="L16" s="1" t="s">
        <v>192</v>
      </c>
      <c r="M16" s="136" t="s">
        <v>236</v>
      </c>
      <c r="N16" s="137" t="s">
        <v>193</v>
      </c>
      <c r="O16" s="207">
        <v>100000000000000</v>
      </c>
    </row>
    <row r="17" spans="5:15" x14ac:dyDescent="0.25">
      <c r="E17" s="140"/>
      <c r="J17" s="135">
        <v>15</v>
      </c>
      <c r="K17" s="1" t="s">
        <v>194</v>
      </c>
      <c r="L17" s="1" t="s">
        <v>195</v>
      </c>
      <c r="M17" s="136" t="s">
        <v>237</v>
      </c>
      <c r="N17" s="137" t="s">
        <v>196</v>
      </c>
      <c r="O17" s="207">
        <v>1000000000000000</v>
      </c>
    </row>
    <row r="18" spans="5:15" x14ac:dyDescent="0.25">
      <c r="E18" s="140"/>
    </row>
    <row r="19" spans="5:15" x14ac:dyDescent="0.25">
      <c r="E19" s="140"/>
    </row>
    <row r="20" spans="5:15" x14ac:dyDescent="0.25">
      <c r="E20" s="140"/>
    </row>
    <row r="21" spans="5:15" x14ac:dyDescent="0.25">
      <c r="E21" s="140"/>
    </row>
    <row r="22" spans="5:15" x14ac:dyDescent="0.25">
      <c r="E22" s="140"/>
    </row>
    <row r="23" spans="5:15" x14ac:dyDescent="0.25">
      <c r="E23" s="140"/>
    </row>
    <row r="24" spans="5:15" x14ac:dyDescent="0.25">
      <c r="E24" s="140"/>
    </row>
  </sheetData>
  <pageMargins left="0.7" right="0.7" top="0.75" bottom="0.75" header="0.3" footer="0.3"/>
  <ignoredErrors>
    <ignoredError sqref="D12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3" name="Scroll Bar 1">
              <controlPr defaultSize="0" autoPict="0">
                <anchor moveWithCells="1">
                  <from>
                    <xdr:col>2</xdr:col>
                    <xdr:colOff>800100</xdr:colOff>
                    <xdr:row>2</xdr:row>
                    <xdr:rowOff>28575</xdr:rowOff>
                  </from>
                  <to>
                    <xdr:col>2</xdr:col>
                    <xdr:colOff>1285875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4" name="Scroll Bar 2">
              <controlPr defaultSize="0" autoPict="0">
                <anchor moveWithCells="1">
                  <from>
                    <xdr:col>2</xdr:col>
                    <xdr:colOff>800100</xdr:colOff>
                    <xdr:row>10</xdr:row>
                    <xdr:rowOff>28575</xdr:rowOff>
                  </from>
                  <to>
                    <xdr:col>2</xdr:col>
                    <xdr:colOff>1285875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3"/>
  <sheetViews>
    <sheetView showGridLines="0" workbookViewId="0">
      <selection activeCell="B11" sqref="B11:E11"/>
    </sheetView>
  </sheetViews>
  <sheetFormatPr defaultRowHeight="15" x14ac:dyDescent="0.25"/>
  <cols>
    <col min="1" max="1" width="5.85546875" style="167" customWidth="1"/>
    <col min="2" max="2" width="9" style="167" customWidth="1"/>
    <col min="3" max="3" width="19.7109375" style="167" customWidth="1"/>
    <col min="4" max="4" width="8.85546875" style="167" customWidth="1"/>
    <col min="5" max="5" width="29.140625" style="167" customWidth="1"/>
    <col min="6" max="6" width="5.85546875" style="167" customWidth="1"/>
    <col min="7" max="16384" width="9.140625" style="167"/>
  </cols>
  <sheetData>
    <row r="1" spans="1:5" ht="19.5" customHeight="1" x14ac:dyDescent="0.25"/>
    <row r="2" spans="1:5" ht="18.75" x14ac:dyDescent="0.25">
      <c r="B2" s="13" t="s">
        <v>242</v>
      </c>
    </row>
    <row r="3" spans="1:5" x14ac:dyDescent="0.25">
      <c r="A3" s="172"/>
      <c r="B3" s="21" t="s">
        <v>243</v>
      </c>
      <c r="C3" s="21"/>
      <c r="D3" s="26"/>
    </row>
    <row r="4" spans="1:5" ht="16.5" customHeight="1" x14ac:dyDescent="0.25">
      <c r="A4" s="172"/>
      <c r="B4" s="171" t="s">
        <v>244</v>
      </c>
      <c r="C4" s="21"/>
      <c r="D4" s="173">
        <v>100</v>
      </c>
    </row>
    <row r="5" spans="1:5" ht="15" customHeight="1" x14ac:dyDescent="0.25">
      <c r="A5" s="172"/>
      <c r="B5" s="170" t="s">
        <v>247</v>
      </c>
      <c r="C5" s="21"/>
      <c r="D5" s="26"/>
    </row>
    <row r="6" spans="1:5" x14ac:dyDescent="0.25">
      <c r="A6" s="172"/>
      <c r="B6" s="14" t="s">
        <v>246</v>
      </c>
      <c r="C6" s="21"/>
      <c r="D6" s="173">
        <f>CONVERT(D4,"Nmi","m")</f>
        <v>185200</v>
      </c>
      <c r="E6" s="167" t="str">
        <f ca="1">_xlfn.FORMULATEXT(D6)</f>
        <v>=CONVERT(D4;"Nmi";"m")</v>
      </c>
    </row>
    <row r="7" spans="1:5" x14ac:dyDescent="0.25">
      <c r="B7" s="14" t="s">
        <v>245</v>
      </c>
      <c r="C7" s="21"/>
      <c r="D7" s="174">
        <f>CONVERT(D4,"Nmi","km")</f>
        <v>185.20000000000002</v>
      </c>
      <c r="E7" s="167" t="str">
        <f ca="1">_xlfn.FORMULATEXT(D7)</f>
        <v>=CONVERT(D4;"Nmi";"km")</v>
      </c>
    </row>
    <row r="8" spans="1:5" ht="5.25" customHeight="1" x14ac:dyDescent="0.25"/>
    <row r="9" spans="1:5" ht="17.25" customHeight="1" x14ac:dyDescent="0.25">
      <c r="A9" s="168">
        <v>1</v>
      </c>
      <c r="B9" s="232" t="s">
        <v>248</v>
      </c>
      <c r="C9" s="233"/>
      <c r="D9" s="233"/>
    </row>
    <row r="10" spans="1:5" x14ac:dyDescent="0.25">
      <c r="B10" s="175" t="str">
        <f>"Jarak "&amp;D4&amp;" "&amp;B4&amp;" setara dengan jarak sejauh "&amp;IF(A9=1,TEXT(CONVERT(D4,"Nmi","m"),"#.### ")&amp;" meter ",TEXT(CONVERT(D4,"Nmi","km"),"#,00 ")&amp;"kilometer")</f>
        <v xml:space="preserve">Jarak 100 Nautical mile (Nmi) setara dengan jarak sejauh 185.200  meter </v>
      </c>
      <c r="C10" s="26"/>
      <c r="D10" s="26"/>
      <c r="E10" s="26"/>
    </row>
    <row r="11" spans="1:5" ht="45" customHeight="1" x14ac:dyDescent="0.25">
      <c r="B11" s="253" t="str">
        <f ca="1">_xlfn.FORMULATEXT(B10)</f>
        <v>="Jarak "&amp;D4&amp;" "&amp;B4&amp;" setara dengan jarak sejauh "&amp;IF(A9=1;TEXT(CONVERT(D4;"Nmi";"m");"#.### ")&amp;" meter ";TEXT(CONVERT(D4;"Nmi";"km");"#,00 ")&amp;"kilometer")</v>
      </c>
      <c r="C11" s="253"/>
      <c r="D11" s="253"/>
      <c r="E11" s="253"/>
    </row>
    <row r="12" spans="1:5" ht="19.5" customHeight="1" x14ac:dyDescent="0.25"/>
    <row r="13" spans="1:5" x14ac:dyDescent="0.25">
      <c r="B13" s="12"/>
    </row>
  </sheetData>
  <mergeCells count="2">
    <mergeCell ref="B9:D9"/>
    <mergeCell ref="B11:E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3" name="Scroll Bar 1">
              <controlPr defaultSize="0" autoPict="0">
                <anchor moveWithCells="1">
                  <from>
                    <xdr:col>2</xdr:col>
                    <xdr:colOff>733425</xdr:colOff>
                    <xdr:row>3</xdr:row>
                    <xdr:rowOff>19050</xdr:rowOff>
                  </from>
                  <to>
                    <xdr:col>2</xdr:col>
                    <xdr:colOff>1219200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4" name="Option Button 2">
              <controlPr defaultSize="0" autoFill="0" autoLine="0" autoPict="0">
                <anchor moveWithCells="1">
                  <from>
                    <xdr:col>2</xdr:col>
                    <xdr:colOff>876300</xdr:colOff>
                    <xdr:row>8</xdr:row>
                    <xdr:rowOff>0</xdr:rowOff>
                  </from>
                  <to>
                    <xdr:col>2</xdr:col>
                    <xdr:colOff>1181100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5" name="Option Button 3">
              <controlPr defaultSize="0" autoFill="0" autoLine="0" autoPict="0">
                <anchor moveWithCells="1">
                  <from>
                    <xdr:col>2</xdr:col>
                    <xdr:colOff>1276350</xdr:colOff>
                    <xdr:row>8</xdr:row>
                    <xdr:rowOff>0</xdr:rowOff>
                  </from>
                  <to>
                    <xdr:col>3</xdr:col>
                    <xdr:colOff>266700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1"/>
  <sheetViews>
    <sheetView showGridLines="0" tabSelected="1" workbookViewId="0">
      <selection activeCell="D6" sqref="D6"/>
    </sheetView>
  </sheetViews>
  <sheetFormatPr defaultRowHeight="15" x14ac:dyDescent="0.25"/>
  <cols>
    <col min="1" max="1" width="5.85546875" style="167" customWidth="1"/>
    <col min="2" max="2" width="9" style="167" customWidth="1"/>
    <col min="3" max="3" width="19.7109375" style="167" customWidth="1"/>
    <col min="4" max="4" width="8.85546875" style="167" customWidth="1"/>
    <col min="5" max="5" width="42.5703125" style="167" customWidth="1"/>
    <col min="6" max="6" width="5.85546875" style="167" customWidth="1"/>
    <col min="7" max="16384" width="9.140625" style="167"/>
  </cols>
  <sheetData>
    <row r="1" spans="1:5" ht="19.5" customHeight="1" x14ac:dyDescent="0.25"/>
    <row r="2" spans="1:5" ht="18.75" x14ac:dyDescent="0.25">
      <c r="B2" s="13" t="s">
        <v>242</v>
      </c>
    </row>
    <row r="3" spans="1:5" x14ac:dyDescent="0.25">
      <c r="A3" s="172"/>
      <c r="B3" s="14" t="s">
        <v>249</v>
      </c>
      <c r="C3" s="21"/>
      <c r="D3" s="177"/>
    </row>
    <row r="4" spans="1:5" ht="16.5" customHeight="1" x14ac:dyDescent="0.25">
      <c r="A4" s="172"/>
      <c r="B4" s="205" t="s">
        <v>250</v>
      </c>
      <c r="C4" s="21"/>
      <c r="D4" s="178">
        <v>1</v>
      </c>
    </row>
    <row r="5" spans="1:5" ht="15" customHeight="1" x14ac:dyDescent="0.25">
      <c r="A5" s="172"/>
      <c r="B5" s="204" t="s">
        <v>247</v>
      </c>
      <c r="C5" s="21"/>
      <c r="D5" s="177"/>
    </row>
    <row r="6" spans="1:5" x14ac:dyDescent="0.25">
      <c r="A6" s="172"/>
      <c r="B6" s="206" t="s">
        <v>241</v>
      </c>
      <c r="C6" s="21"/>
      <c r="D6" s="178">
        <f>CONVERT(D4,"HP","W")</f>
        <v>745.69987158227025</v>
      </c>
      <c r="E6" s="167" t="str">
        <f ca="1">_xlfn.FORMULATEXT(D6)</f>
        <v>=CONVERT(D4;"HP";"W")</v>
      </c>
    </row>
    <row r="7" spans="1:5" x14ac:dyDescent="0.25">
      <c r="B7" s="179"/>
      <c r="C7" s="180"/>
      <c r="D7" s="181">
        <f>CONVERT(D4,"HPh","Wh")</f>
        <v>745.69987158227025</v>
      </c>
      <c r="E7" s="167" t="str">
        <f ca="1">_xlfn.FORMULATEXT(D7)</f>
        <v>=CONVERT(D4;"HPh";"Wh")</v>
      </c>
    </row>
    <row r="8" spans="1:5" ht="31.5" customHeight="1" x14ac:dyDescent="0.25">
      <c r="B8" s="254" t="str">
        <f>"Energi "&amp;D4&amp;" "&amp;B4&amp;" setara dengan "&amp;TEXT(CONVERT(D4,"HP","W"),"#.### Watt")</f>
        <v>Energi 1 Horse Power (HP) setara dengan 746 Watt</v>
      </c>
      <c r="C8" s="254"/>
      <c r="D8" s="254"/>
      <c r="E8" s="176" t="str">
        <f ca="1">_xlfn.FORMULATEXT(B8)</f>
        <v>="Energi "&amp;D4&amp;" "&amp;B4&amp;" setara dengan "&amp;TEXT(CONVERT(D4;"HP";"W");"#.### Watt")</v>
      </c>
    </row>
    <row r="9" spans="1:5" ht="19.5" customHeight="1" x14ac:dyDescent="0.25">
      <c r="B9" s="169"/>
    </row>
    <row r="11" spans="1:5" x14ac:dyDescent="0.25">
      <c r="B11" s="12"/>
    </row>
  </sheetData>
  <mergeCells count="1">
    <mergeCell ref="B8:D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3" name="Scroll Bar 1">
              <controlPr defaultSize="0" autoPict="0">
                <anchor moveWithCells="1">
                  <from>
                    <xdr:col>2</xdr:col>
                    <xdr:colOff>733425</xdr:colOff>
                    <xdr:row>3</xdr:row>
                    <xdr:rowOff>19050</xdr:rowOff>
                  </from>
                  <to>
                    <xdr:col>2</xdr:col>
                    <xdr:colOff>1219200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showGridLines="0" zoomScaleNormal="100" workbookViewId="0">
      <selection activeCell="C12" sqref="C12"/>
    </sheetView>
  </sheetViews>
  <sheetFormatPr defaultRowHeight="15" x14ac:dyDescent="0.25"/>
  <cols>
    <col min="1" max="1" width="5.85546875" style="10" customWidth="1"/>
    <col min="2" max="2" width="22.85546875" style="10" customWidth="1"/>
    <col min="3" max="3" width="43.85546875" style="10" customWidth="1"/>
    <col min="4" max="4" width="5.85546875" style="10" customWidth="1"/>
    <col min="5" max="5" width="7.7109375" style="10" customWidth="1"/>
    <col min="6" max="6" width="11.5703125" style="10" customWidth="1"/>
    <col min="7" max="7" width="29.140625" style="10" customWidth="1"/>
    <col min="8" max="8" width="15" style="10" customWidth="1"/>
    <col min="9" max="9" width="18.5703125" style="10" bestFit="1" customWidth="1"/>
    <col min="10" max="10" width="42.140625" style="10" customWidth="1"/>
    <col min="11" max="11" width="13" style="10" customWidth="1"/>
    <col min="12" max="12" width="5.85546875" style="10" customWidth="1"/>
    <col min="13" max="16384" width="9.140625" style="10"/>
  </cols>
  <sheetData>
    <row r="1" spans="1:11" ht="19.5" customHeight="1" x14ac:dyDescent="0.25"/>
    <row r="2" spans="1:11" ht="18.75" x14ac:dyDescent="0.25">
      <c r="B2" s="13" t="s">
        <v>200</v>
      </c>
    </row>
    <row r="3" spans="1:11" ht="15.75" thickBot="1" x14ac:dyDescent="0.3">
      <c r="B3" s="12" t="s">
        <v>212</v>
      </c>
      <c r="E3" s="185" t="s">
        <v>201</v>
      </c>
      <c r="F3" s="186" t="s">
        <v>202</v>
      </c>
      <c r="G3" s="186" t="s">
        <v>31</v>
      </c>
      <c r="H3" s="186" t="s">
        <v>211</v>
      </c>
      <c r="I3" s="186" t="s">
        <v>137</v>
      </c>
      <c r="J3" s="186" t="s">
        <v>104</v>
      </c>
      <c r="K3" s="185" t="s">
        <v>2</v>
      </c>
    </row>
    <row r="4" spans="1:11" x14ac:dyDescent="0.25">
      <c r="B4" s="12" t="s">
        <v>213</v>
      </c>
      <c r="E4" s="211">
        <v>1</v>
      </c>
      <c r="F4" s="212" t="s">
        <v>203</v>
      </c>
      <c r="G4" s="212" t="s">
        <v>218</v>
      </c>
      <c r="H4" s="212" t="s">
        <v>207</v>
      </c>
      <c r="I4" s="213">
        <v>500500</v>
      </c>
      <c r="J4" s="214" t="s">
        <v>253</v>
      </c>
      <c r="K4" s="215" t="str">
        <f>TEXT(I4,"#.###,00.")&amp;" ribu"</f>
        <v>500,50 ribu</v>
      </c>
    </row>
    <row r="5" spans="1:11" ht="15" customHeight="1" x14ac:dyDescent="0.25">
      <c r="B5" s="12" t="s">
        <v>222</v>
      </c>
      <c r="E5" s="216">
        <v>2</v>
      </c>
      <c r="F5" s="33" t="s">
        <v>204</v>
      </c>
      <c r="G5" s="33" t="s">
        <v>219</v>
      </c>
      <c r="H5" s="33" t="s">
        <v>208</v>
      </c>
      <c r="I5" s="209">
        <v>250500000</v>
      </c>
      <c r="J5" s="210" t="s">
        <v>254</v>
      </c>
      <c r="K5" s="217" t="str">
        <f>TEXT(I5,"#.###,00..")&amp;" juta"</f>
        <v>250,50 juta</v>
      </c>
    </row>
    <row r="6" spans="1:11" ht="15" customHeight="1" x14ac:dyDescent="0.25">
      <c r="E6" s="216">
        <v>3</v>
      </c>
      <c r="F6" s="33" t="s">
        <v>205</v>
      </c>
      <c r="G6" s="33" t="s">
        <v>220</v>
      </c>
      <c r="H6" s="33" t="s">
        <v>209</v>
      </c>
      <c r="I6" s="209">
        <v>2500000000</v>
      </c>
      <c r="J6" s="210" t="s">
        <v>255</v>
      </c>
      <c r="K6" s="217" t="str">
        <f>TEXT(I6,"#.###,00...")&amp;" milyar"</f>
        <v>2,50 milyar</v>
      </c>
    </row>
    <row r="7" spans="1:11" ht="16.5" customHeight="1" thickBot="1" x14ac:dyDescent="0.3">
      <c r="A7" s="168">
        <v>4</v>
      </c>
      <c r="B7" s="34" t="s">
        <v>214</v>
      </c>
      <c r="C7" s="15" t="str">
        <f>VLOOKUP(A$7,ANGKA2,2)&amp;" ("&amp;VLOOKUP(A7,ANGKA2,3)&amp;")"</f>
        <v>.... atau ,,,, (empat titik atau empat koma)</v>
      </c>
      <c r="E7" s="218">
        <v>4</v>
      </c>
      <c r="F7" s="219" t="s">
        <v>206</v>
      </c>
      <c r="G7" s="219" t="s">
        <v>221</v>
      </c>
      <c r="H7" s="219" t="s">
        <v>210</v>
      </c>
      <c r="I7" s="220">
        <v>5500000000000</v>
      </c>
      <c r="J7" s="221" t="s">
        <v>256</v>
      </c>
      <c r="K7" s="222" t="str">
        <f>TEXT(I7,"#.###,00....")&amp;" trilyun"</f>
        <v>5,50 trilyun</v>
      </c>
    </row>
    <row r="8" spans="1:11" x14ac:dyDescent="0.25">
      <c r="B8" s="34" t="s">
        <v>211</v>
      </c>
      <c r="C8" s="16" t="str">
        <f>VLOOKUP(A$7,ANGKA2,4)</f>
        <v>per setrilyun</v>
      </c>
      <c r="E8" s="224" t="s">
        <v>270</v>
      </c>
      <c r="F8" s="225"/>
      <c r="G8" s="225"/>
      <c r="H8" s="225"/>
      <c r="I8" s="225"/>
      <c r="J8" s="225"/>
      <c r="K8" s="225"/>
    </row>
    <row r="9" spans="1:11" x14ac:dyDescent="0.25">
      <c r="B9" s="34" t="s">
        <v>215</v>
      </c>
      <c r="C9" s="208">
        <f>VLOOKUP(A$7,ANGKA2,5)</f>
        <v>5500000000000</v>
      </c>
    </row>
    <row r="10" spans="1:11" x14ac:dyDescent="0.25">
      <c r="B10" s="34" t="s">
        <v>216</v>
      </c>
      <c r="C10" s="15" t="s">
        <v>217</v>
      </c>
    </row>
    <row r="11" spans="1:11" x14ac:dyDescent="0.25">
      <c r="B11" s="34" t="s">
        <v>257</v>
      </c>
      <c r="C11" s="15" t="str">
        <f>VLOOKUP(A$7,ANGKA2,6)</f>
        <v>#.###,00.... "trilyun" atau #,###.00,,,, "trilyun"</v>
      </c>
    </row>
    <row r="12" spans="1:11" x14ac:dyDescent="0.25">
      <c r="B12" s="34" t="s">
        <v>252</v>
      </c>
      <c r="C12" s="15" t="str">
        <f>VLOOKUP(A$7,ANGKA2,7)</f>
        <v>5,50 trilyun</v>
      </c>
    </row>
    <row r="14" spans="1:11" x14ac:dyDescent="0.25">
      <c r="B14" s="28" t="s">
        <v>240</v>
      </c>
    </row>
    <row r="29" ht="19.5" customHeight="1" x14ac:dyDescent="0.25"/>
  </sheetData>
  <mergeCells count="1">
    <mergeCell ref="E8:K8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4" name="Scroll Bar 1">
              <controlPr defaultSize="0" autoPict="0">
                <anchor moveWithCells="1">
                  <from>
                    <xdr:col>1</xdr:col>
                    <xdr:colOff>923925</xdr:colOff>
                    <xdr:row>6</xdr:row>
                    <xdr:rowOff>19050</xdr:rowOff>
                  </from>
                  <to>
                    <xdr:col>1</xdr:col>
                    <xdr:colOff>1409700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showGridLines="0" workbookViewId="0">
      <selection activeCell="J21" sqref="J21"/>
    </sheetView>
  </sheetViews>
  <sheetFormatPr defaultRowHeight="15" x14ac:dyDescent="0.25"/>
  <cols>
    <col min="1" max="1" width="5.85546875" style="113" customWidth="1"/>
    <col min="2" max="2" width="17" style="113" customWidth="1"/>
    <col min="3" max="3" width="16" style="113" customWidth="1"/>
    <col min="4" max="4" width="9.140625" style="113"/>
    <col min="5" max="5" width="38.85546875" style="113" customWidth="1"/>
    <col min="6" max="6" width="5.85546875" style="113" customWidth="1"/>
    <col min="7" max="9" width="9.140625" style="113"/>
    <col min="10" max="10" width="5.85546875" style="113" customWidth="1"/>
    <col min="11" max="16384" width="9.140625" style="113"/>
  </cols>
  <sheetData>
    <row r="1" spans="2:9" ht="19.5" customHeight="1" x14ac:dyDescent="0.25"/>
    <row r="2" spans="2:9" ht="18.75" x14ac:dyDescent="0.25">
      <c r="B2" s="122" t="s">
        <v>141</v>
      </c>
    </row>
    <row r="3" spans="2:9" x14ac:dyDescent="0.25">
      <c r="B3" s="121" t="s">
        <v>140</v>
      </c>
    </row>
    <row r="4" spans="2:9" ht="15" customHeight="1" x14ac:dyDescent="0.25">
      <c r="B4" s="120" t="s">
        <v>139</v>
      </c>
      <c r="C4" s="119">
        <v>1250750</v>
      </c>
      <c r="D4" s="118"/>
      <c r="E4" s="117"/>
      <c r="F4" s="117"/>
      <c r="G4" s="117"/>
      <c r="H4" s="117"/>
      <c r="I4" s="117"/>
    </row>
    <row r="5" spans="2:9" x14ac:dyDescent="0.25">
      <c r="B5" s="116" t="s">
        <v>2</v>
      </c>
      <c r="C5" s="115">
        <f>C4</f>
        <v>1250750</v>
      </c>
    </row>
    <row r="17" spans="3:3" ht="19.5" customHeight="1" x14ac:dyDescent="0.25"/>
    <row r="20" spans="3:3" x14ac:dyDescent="0.25">
      <c r="C20" s="11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showGridLines="0" workbookViewId="0">
      <selection activeCell="L22" sqref="L22"/>
    </sheetView>
  </sheetViews>
  <sheetFormatPr defaultRowHeight="15" x14ac:dyDescent="0.25"/>
  <cols>
    <col min="1" max="1" width="6" style="113" customWidth="1"/>
    <col min="2" max="2" width="17.85546875" style="113" customWidth="1"/>
    <col min="3" max="3" width="16" style="113" customWidth="1"/>
    <col min="4" max="4" width="9.140625" style="113"/>
    <col min="5" max="5" width="41.85546875" style="113" customWidth="1"/>
    <col min="6" max="6" width="5.85546875" style="113" customWidth="1"/>
    <col min="7" max="9" width="9.140625" style="113"/>
    <col min="10" max="10" width="5.85546875" style="113" customWidth="1"/>
    <col min="11" max="16384" width="9.140625" style="113"/>
  </cols>
  <sheetData>
    <row r="1" spans="2:9" ht="19.5" customHeight="1" x14ac:dyDescent="0.25"/>
    <row r="2" spans="2:9" ht="18.75" x14ac:dyDescent="0.25">
      <c r="B2" s="122" t="s">
        <v>143</v>
      </c>
    </row>
    <row r="3" spans="2:9" x14ac:dyDescent="0.25">
      <c r="B3" s="121" t="s">
        <v>142</v>
      </c>
    </row>
    <row r="4" spans="2:9" ht="15" customHeight="1" x14ac:dyDescent="0.25">
      <c r="B4" s="120" t="s">
        <v>139</v>
      </c>
      <c r="C4" s="124">
        <v>1250750250</v>
      </c>
      <c r="D4" s="118"/>
      <c r="E4" s="117"/>
      <c r="F4" s="117"/>
      <c r="G4" s="117"/>
      <c r="H4" s="117"/>
      <c r="I4" s="117"/>
    </row>
    <row r="5" spans="2:9" x14ac:dyDescent="0.25">
      <c r="B5" s="116" t="s">
        <v>2</v>
      </c>
      <c r="C5" s="123">
        <f>C4</f>
        <v>1250750250</v>
      </c>
    </row>
    <row r="16" spans="2:9" ht="19.5" customHeight="1" x14ac:dyDescent="0.25"/>
    <row r="19" spans="3:3" x14ac:dyDescent="0.25">
      <c r="C19" s="11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showGridLines="0" workbookViewId="0">
      <selection activeCell="K39" sqref="K39"/>
    </sheetView>
  </sheetViews>
  <sheetFormatPr defaultRowHeight="15" x14ac:dyDescent="0.25"/>
  <cols>
    <col min="1" max="1" width="5.85546875" style="113" customWidth="1"/>
    <col min="2" max="2" width="17.85546875" style="113" customWidth="1"/>
    <col min="3" max="3" width="18.7109375" style="113" customWidth="1"/>
    <col min="4" max="4" width="9.140625" style="113"/>
    <col min="5" max="5" width="43.7109375" style="113" customWidth="1"/>
    <col min="6" max="6" width="5.85546875" style="113" customWidth="1"/>
    <col min="7" max="9" width="9.140625" style="113"/>
    <col min="10" max="10" width="5.85546875" style="113" customWidth="1"/>
    <col min="11" max="16384" width="9.140625" style="113"/>
  </cols>
  <sheetData>
    <row r="1" spans="2:9" ht="19.5" customHeight="1" x14ac:dyDescent="0.25"/>
    <row r="2" spans="2:9" ht="18.75" x14ac:dyDescent="0.25">
      <c r="B2" s="122" t="s">
        <v>145</v>
      </c>
    </row>
    <row r="3" spans="2:9" x14ac:dyDescent="0.25">
      <c r="B3" s="121" t="s">
        <v>144</v>
      </c>
    </row>
    <row r="4" spans="2:9" ht="15" customHeight="1" x14ac:dyDescent="0.25">
      <c r="B4" s="120" t="s">
        <v>139</v>
      </c>
      <c r="C4" s="127">
        <v>1250750250000</v>
      </c>
      <c r="D4" s="118"/>
      <c r="E4" s="117"/>
      <c r="F4" s="117"/>
      <c r="G4" s="117"/>
      <c r="H4" s="117"/>
      <c r="I4" s="117"/>
    </row>
    <row r="5" spans="2:9" x14ac:dyDescent="0.25">
      <c r="B5" s="116" t="s">
        <v>2</v>
      </c>
      <c r="C5" s="126">
        <f>C4</f>
        <v>1250750250000</v>
      </c>
    </row>
    <row r="18" spans="2:3" x14ac:dyDescent="0.25">
      <c r="B18" s="116" t="s">
        <v>2</v>
      </c>
      <c r="C18" s="125">
        <f>C4</f>
        <v>1250750250000</v>
      </c>
    </row>
    <row r="23" spans="2:3" ht="19.5" customHeight="1" x14ac:dyDescent="0.25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showGridLines="0" workbookViewId="0">
      <selection activeCell="K25" sqref="K25"/>
    </sheetView>
  </sheetViews>
  <sheetFormatPr defaultRowHeight="15" x14ac:dyDescent="0.25"/>
  <cols>
    <col min="1" max="1" width="5.85546875" style="113" customWidth="1"/>
    <col min="2" max="2" width="18.5703125" style="113" customWidth="1"/>
    <col min="3" max="3" width="18.7109375" style="113" customWidth="1"/>
    <col min="4" max="4" width="9.140625" style="113" customWidth="1"/>
    <col min="5" max="5" width="45.42578125" style="113" customWidth="1"/>
    <col min="6" max="6" width="5.85546875" style="113" customWidth="1"/>
    <col min="7" max="9" width="9.140625" style="113"/>
    <col min="10" max="10" width="5.85546875" style="113" customWidth="1"/>
    <col min="11" max="16384" width="9.140625" style="113"/>
  </cols>
  <sheetData>
    <row r="1" spans="2:9" ht="19.5" customHeight="1" x14ac:dyDescent="0.25"/>
    <row r="2" spans="2:9" ht="18.75" x14ac:dyDescent="0.25">
      <c r="B2" s="122" t="s">
        <v>147</v>
      </c>
    </row>
    <row r="3" spans="2:9" x14ac:dyDescent="0.25">
      <c r="B3" s="121" t="s">
        <v>146</v>
      </c>
    </row>
    <row r="4" spans="2:9" ht="15" customHeight="1" x14ac:dyDescent="0.25">
      <c r="B4" s="120" t="s">
        <v>139</v>
      </c>
      <c r="C4" s="119">
        <v>1250750250000</v>
      </c>
      <c r="D4" s="118"/>
      <c r="E4" s="117"/>
      <c r="F4" s="117"/>
      <c r="G4" s="117"/>
      <c r="H4" s="117"/>
      <c r="I4" s="117"/>
    </row>
    <row r="5" spans="2:9" x14ac:dyDescent="0.25">
      <c r="B5" s="116" t="s">
        <v>2</v>
      </c>
      <c r="C5" s="129">
        <f>C4</f>
        <v>1250750250000</v>
      </c>
    </row>
    <row r="18" spans="2:3" x14ac:dyDescent="0.25">
      <c r="B18" s="116" t="s">
        <v>2</v>
      </c>
      <c r="C18" s="128">
        <f>C4</f>
        <v>1250750250000</v>
      </c>
    </row>
    <row r="24" spans="2:3" ht="19.5" customHeight="1" x14ac:dyDescent="0.25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/>
  <dimension ref="A1:J11"/>
  <sheetViews>
    <sheetView showGridLines="0" workbookViewId="0">
      <selection activeCell="H9" sqref="H9"/>
    </sheetView>
  </sheetViews>
  <sheetFormatPr defaultRowHeight="15" x14ac:dyDescent="0.25"/>
  <cols>
    <col min="1" max="1" width="5.85546875" style="1" customWidth="1"/>
    <col min="2" max="2" width="25.7109375" style="1" customWidth="1"/>
    <col min="3" max="3" width="10.7109375" style="1" customWidth="1"/>
    <col min="4" max="4" width="23" style="1" customWidth="1"/>
    <col min="5" max="5" width="5.85546875" style="1" customWidth="1"/>
    <col min="6" max="16384" width="9.140625" style="1"/>
  </cols>
  <sheetData>
    <row r="1" spans="1:10" ht="19.5" customHeight="1" x14ac:dyDescent="0.25"/>
    <row r="2" spans="1:10" ht="18.75" x14ac:dyDescent="0.25">
      <c r="B2" s="2" t="s">
        <v>258</v>
      </c>
    </row>
    <row r="3" spans="1:10" ht="16.5" customHeight="1" x14ac:dyDescent="0.25">
      <c r="A3" s="150">
        <v>1</v>
      </c>
      <c r="B3" s="9" t="s">
        <v>0</v>
      </c>
      <c r="C3" s="4">
        <f>VLOOKUP(A3,I3:J6,2)</f>
        <v>150.5</v>
      </c>
      <c r="D3" s="3" t="s">
        <v>1</v>
      </c>
      <c r="I3" s="1">
        <v>1</v>
      </c>
      <c r="J3" s="1">
        <v>150.5</v>
      </c>
    </row>
    <row r="4" spans="1:10" x14ac:dyDescent="0.25">
      <c r="B4" s="226" t="s">
        <v>2</v>
      </c>
      <c r="C4" s="5" t="str">
        <f>TEXT(C3,"#.000,00")</f>
        <v>150,50</v>
      </c>
      <c r="D4" s="6" t="str">
        <f ca="1">_xlfn.FORMULATEXT(C4)</f>
        <v>=TEXT(C3;"#.000,00")</v>
      </c>
      <c r="I4" s="1">
        <v>2</v>
      </c>
      <c r="J4" s="1">
        <v>1250.2</v>
      </c>
    </row>
    <row r="5" spans="1:10" x14ac:dyDescent="0.25">
      <c r="B5" s="226"/>
      <c r="C5" s="5" t="str">
        <f>TEXT(C4,"#.000,##")</f>
        <v>150,5</v>
      </c>
      <c r="D5" s="6" t="str">
        <f ca="1">_xlfn.FORMULATEXT(C5)</f>
        <v>=TEXT(C4;"#.000,##")</v>
      </c>
      <c r="I5" s="1">
        <v>3</v>
      </c>
      <c r="J5" s="1">
        <v>2500.0500000000002</v>
      </c>
    </row>
    <row r="6" spans="1:10" x14ac:dyDescent="0.25">
      <c r="I6" s="1">
        <v>4</v>
      </c>
      <c r="J6" s="1">
        <v>1250000.01</v>
      </c>
    </row>
    <row r="7" spans="1:10" x14ac:dyDescent="0.25">
      <c r="B7" s="7" t="s">
        <v>3</v>
      </c>
    </row>
    <row r="8" spans="1:10" x14ac:dyDescent="0.25">
      <c r="B8" s="8" t="s">
        <v>4</v>
      </c>
    </row>
    <row r="9" spans="1:10" x14ac:dyDescent="0.25">
      <c r="B9" s="8" t="s">
        <v>5</v>
      </c>
    </row>
    <row r="10" spans="1:10" x14ac:dyDescent="0.25">
      <c r="B10" s="8" t="s">
        <v>6</v>
      </c>
    </row>
    <row r="11" spans="1:10" ht="19.5" customHeight="1" x14ac:dyDescent="0.25"/>
  </sheetData>
  <mergeCells count="1">
    <mergeCell ref="B4:B5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1</xdr:col>
                    <xdr:colOff>1133475</xdr:colOff>
                    <xdr:row>2</xdr:row>
                    <xdr:rowOff>19050</xdr:rowOff>
                  </from>
                  <to>
                    <xdr:col>1</xdr:col>
                    <xdr:colOff>1619250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</vt:i4>
      </vt:variant>
    </vt:vector>
  </HeadingPairs>
  <TitlesOfParts>
    <vt:vector size="34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  <vt:lpstr>KASUS16</vt:lpstr>
      <vt:lpstr>KASUS17</vt:lpstr>
      <vt:lpstr>KASUS18</vt:lpstr>
      <vt:lpstr>KASUS19</vt:lpstr>
      <vt:lpstr>KASUS20</vt:lpstr>
      <vt:lpstr>KASUS21</vt:lpstr>
      <vt:lpstr>KASUS22</vt:lpstr>
      <vt:lpstr>KASUS23</vt:lpstr>
      <vt:lpstr>KASUS24</vt:lpstr>
      <vt:lpstr>KASUS25</vt:lpstr>
      <vt:lpstr>KASUS26</vt:lpstr>
      <vt:lpstr>KASUS27</vt:lpstr>
      <vt:lpstr>KASUS28</vt:lpstr>
      <vt:lpstr>KASUS29</vt:lpstr>
      <vt:lpstr>KASUS30</vt:lpstr>
      <vt:lpstr>KASUS31</vt:lpstr>
      <vt:lpstr>ANGKA</vt:lpstr>
      <vt:lpstr>ANGKA2</vt:lpstr>
      <vt:lpstr>KOTA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2018-01-03T03:37:52Z</dcterms:created>
  <dcterms:modified xsi:type="dcterms:W3CDTF">2018-04-16T22:46:38Z</dcterms:modified>
</cp:coreProperties>
</file>